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Manfredonia\Desktop\"/>
    </mc:Choice>
  </mc:AlternateContent>
  <bookViews>
    <workbookView xWindow="120" yWindow="75" windowWidth="15180" windowHeight="8070" firstSheet="6" activeTab="11"/>
  </bookViews>
  <sheets>
    <sheet name="AFFARI GENERALI" sheetId="1" r:id="rId1"/>
    <sheet name="Politiche Sociali e culturali" sheetId="5" r:id="rId2"/>
    <sheet name="Finanze e Tributi" sheetId="6" r:id="rId3"/>
    <sheet name="Urbanistica ed Edilizia" sheetId="7" r:id="rId4"/>
    <sheet name="Energy Manager" sheetId="8" r:id="rId5"/>
    <sheet name="Manutenzione e grandi opere" sheetId="9" r:id="rId6"/>
    <sheet name="Attività Produttive" sheetId="10" r:id="rId7"/>
    <sheet name="lavori pubblici e patrimonio" sheetId="11" r:id="rId8"/>
    <sheet name="Polizia Municipale" sheetId="12" r:id="rId9"/>
    <sheet name="AVVOCATURA" sheetId="13" r:id="rId10"/>
    <sheet name="anagrafe e cimitero" sheetId="15" r:id="rId11"/>
    <sheet name="TABELLA" sheetId="16" r:id="rId12"/>
  </sheets>
  <calcPr calcId="162913"/>
</workbook>
</file>

<file path=xl/calcChain.xml><?xml version="1.0" encoding="utf-8"?>
<calcChain xmlns="http://schemas.openxmlformats.org/spreadsheetml/2006/main">
  <c r="C8" i="7" l="1"/>
  <c r="C9" i="7" s="1"/>
  <c r="C15" i="7" s="1"/>
  <c r="C8" i="15"/>
  <c r="C25" i="15" s="1"/>
  <c r="I15" i="16" s="1"/>
  <c r="C8" i="13"/>
  <c r="C25" i="13" s="1"/>
  <c r="I14" i="16" s="1"/>
  <c r="C8" i="10"/>
  <c r="C25" i="10" s="1"/>
  <c r="I11" i="16" s="1"/>
  <c r="C8" i="9"/>
  <c r="C25" i="9" s="1"/>
  <c r="I10" i="16" s="1"/>
  <c r="C8" i="8"/>
  <c r="C25" i="8" s="1"/>
  <c r="I9" i="16" s="1"/>
  <c r="C7" i="16"/>
  <c r="C8" i="5"/>
  <c r="C25" i="5" s="1"/>
  <c r="I6" i="16" s="1"/>
  <c r="C8" i="1"/>
  <c r="C19" i="1" s="1"/>
  <c r="C8" i="12"/>
  <c r="C25" i="12" s="1"/>
  <c r="C8" i="6"/>
  <c r="C8" i="11"/>
  <c r="C25" i="11" s="1"/>
  <c r="I12" i="16" s="1"/>
  <c r="C23" i="7" l="1"/>
  <c r="H8" i="16" s="1"/>
  <c r="C9" i="13"/>
  <c r="C15" i="13" s="1"/>
  <c r="D14" i="16" s="1"/>
  <c r="C21" i="7"/>
  <c r="G8" i="16" s="1"/>
  <c r="C25" i="6"/>
  <c r="I7" i="16" s="1"/>
  <c r="C9" i="6"/>
  <c r="C15" i="6" s="1"/>
  <c r="C9" i="9"/>
  <c r="C15" i="9" s="1"/>
  <c r="D10" i="16" s="1"/>
  <c r="C23" i="9"/>
  <c r="H10" i="16" s="1"/>
  <c r="C25" i="7"/>
  <c r="I8" i="16" s="1"/>
  <c r="C19" i="7"/>
  <c r="F8" i="16" s="1"/>
  <c r="C19" i="5"/>
  <c r="F6" i="16" s="1"/>
  <c r="C23" i="5"/>
  <c r="H6" i="16" s="1"/>
  <c r="I13" i="16"/>
  <c r="C21" i="13"/>
  <c r="G14" i="16" s="1"/>
  <c r="C23" i="1"/>
  <c r="H5" i="16" s="1"/>
  <c r="C23" i="13"/>
  <c r="H14" i="16" s="1"/>
  <c r="C19" i="9"/>
  <c r="F10" i="16" s="1"/>
  <c r="C19" i="13"/>
  <c r="F14" i="16" s="1"/>
  <c r="C19" i="15"/>
  <c r="F15" i="16" s="1"/>
  <c r="C23" i="15"/>
  <c r="H15" i="16" s="1"/>
  <c r="C9" i="15"/>
  <c r="C15" i="15" s="1"/>
  <c r="D15" i="16" s="1"/>
  <c r="C21" i="15"/>
  <c r="G15" i="16" s="1"/>
  <c r="C21" i="9"/>
  <c r="G10" i="16" s="1"/>
  <c r="C9" i="5"/>
  <c r="C15" i="5" s="1"/>
  <c r="C17" i="5" s="1"/>
  <c r="C21" i="5"/>
  <c r="G6" i="16" s="1"/>
  <c r="C9" i="1"/>
  <c r="D5" i="16" s="1"/>
  <c r="F5" i="16"/>
  <c r="C17" i="7"/>
  <c r="D8" i="16"/>
  <c r="C25" i="1"/>
  <c r="I5" i="16" s="1"/>
  <c r="C21" i="1"/>
  <c r="G5" i="16" s="1"/>
  <c r="C19" i="6"/>
  <c r="C21" i="6"/>
  <c r="G7" i="16" s="1"/>
  <c r="C23" i="6"/>
  <c r="H7" i="16" s="1"/>
  <c r="C9" i="8"/>
  <c r="C15" i="8" s="1"/>
  <c r="C19" i="8"/>
  <c r="C21" i="8"/>
  <c r="G9" i="16" s="1"/>
  <c r="C23" i="8"/>
  <c r="H9" i="16" s="1"/>
  <c r="C9" i="10"/>
  <c r="C15" i="10" s="1"/>
  <c r="C19" i="10"/>
  <c r="C21" i="10"/>
  <c r="G11" i="16" s="1"/>
  <c r="C23" i="10"/>
  <c r="H11" i="16" s="1"/>
  <c r="C9" i="11"/>
  <c r="C15" i="11" s="1"/>
  <c r="C19" i="11"/>
  <c r="C21" i="11"/>
  <c r="G12" i="16" s="1"/>
  <c r="C23" i="11"/>
  <c r="H12" i="16" s="1"/>
  <c r="C9" i="12"/>
  <c r="C15" i="12" s="1"/>
  <c r="C19" i="12"/>
  <c r="C21" i="12"/>
  <c r="G13" i="16" s="1"/>
  <c r="C23" i="12"/>
  <c r="H13" i="16" s="1"/>
  <c r="C17" i="13" l="1"/>
  <c r="E14" i="16" s="1"/>
  <c r="C17" i="9"/>
  <c r="E10" i="16" s="1"/>
  <c r="C17" i="1"/>
  <c r="E5" i="16" s="1"/>
  <c r="C17" i="15"/>
  <c r="E23" i="15" s="1"/>
  <c r="D6" i="16"/>
  <c r="F13" i="16"/>
  <c r="F12" i="16"/>
  <c r="C17" i="10"/>
  <c r="E11" i="16" s="1"/>
  <c r="D11" i="16"/>
  <c r="C17" i="8"/>
  <c r="E9" i="16" s="1"/>
  <c r="D9" i="16"/>
  <c r="C17" i="6"/>
  <c r="E7" i="16" s="1"/>
  <c r="D7" i="16"/>
  <c r="E8" i="16"/>
  <c r="E23" i="7"/>
  <c r="E6" i="16"/>
  <c r="C17" i="12"/>
  <c r="D13" i="16"/>
  <c r="C17" i="11"/>
  <c r="E12" i="16" s="1"/>
  <c r="D12" i="16"/>
  <c r="F11" i="16"/>
  <c r="F9" i="16"/>
  <c r="F7" i="16"/>
  <c r="E13" i="16" l="1"/>
  <c r="E15" i="16"/>
</calcChain>
</file>

<file path=xl/sharedStrings.xml><?xml version="1.0" encoding="utf-8"?>
<sst xmlns="http://schemas.openxmlformats.org/spreadsheetml/2006/main" count="183" uniqueCount="42">
  <si>
    <t>Numero Dipendenti settore</t>
  </si>
  <si>
    <t>Numero Ore Teoriche da svolgere</t>
  </si>
  <si>
    <t>% Presenza</t>
  </si>
  <si>
    <t>% Assenza</t>
  </si>
  <si>
    <t>% Assenza per Malattia</t>
  </si>
  <si>
    <t>% Assenza Ferie</t>
  </si>
  <si>
    <t>% Assenza L.104</t>
  </si>
  <si>
    <t>% assenza Altri Motivi</t>
  </si>
  <si>
    <t>Ferie</t>
  </si>
  <si>
    <t>Malattia</t>
  </si>
  <si>
    <t>Altro</t>
  </si>
  <si>
    <t>Numero Ore Lavorate</t>
  </si>
  <si>
    <t>Descrizione</t>
  </si>
  <si>
    <t>Personale in Servizio</t>
  </si>
  <si>
    <t>% Assenza altri motivi</t>
  </si>
  <si>
    <t>Polizia Municipale</t>
  </si>
  <si>
    <t>% Assenza per Ferie</t>
  </si>
  <si>
    <t>Orario mensile dipendente</t>
  </si>
  <si>
    <t>Orario mensile  dipendente</t>
  </si>
  <si>
    <t>P.O.POLIZIA MUNICIPALE</t>
  </si>
  <si>
    <t>ok</t>
  </si>
  <si>
    <t>P.O.POLITICHE SOCIALI E PIANO DI ZONA</t>
  </si>
  <si>
    <t xml:space="preserve"> P.O.FINANZE </t>
  </si>
  <si>
    <t xml:space="preserve">              P.O.AFFARI GENERALI E RISORSE UMANE</t>
  </si>
  <si>
    <t>P.O.URBANISTICA ED EDILIZIA PATRIMONIO</t>
  </si>
  <si>
    <t>P.O.AMBIENTE -TRANSIZIONE ECOLOGICA E DIGITALE</t>
  </si>
  <si>
    <t xml:space="preserve">P.O.MANUTENZIONE </t>
  </si>
  <si>
    <t>P.O.SVILUPPO ECONOMICO E SUAP</t>
  </si>
  <si>
    <t xml:space="preserve">P.O. LAVORI PUBBLICI </t>
  </si>
  <si>
    <t>P.O.AVVOCATURA E GIUDICE DI PACE</t>
  </si>
  <si>
    <t>P.O. TRIBUTI E SERVIZI DEMOGRAFICI</t>
  </si>
  <si>
    <t xml:space="preserve"> Affari Generali e Risorse Umane </t>
  </si>
  <si>
    <t xml:space="preserve">Politiche Sociali e Piano di Zona </t>
  </si>
  <si>
    <t xml:space="preserve">Finanze </t>
  </si>
  <si>
    <t xml:space="preserve">Lavori Pubblici </t>
  </si>
  <si>
    <t>Urbanistica Edilizia Patrimonio</t>
  </si>
  <si>
    <t>Ambiente e Transizione Digitale</t>
  </si>
  <si>
    <t>Sviluppo Economico e Suap</t>
  </si>
  <si>
    <t xml:space="preserve">Manutenzione </t>
  </si>
  <si>
    <t>Servizi Demografici e Tributi</t>
  </si>
  <si>
    <t>Avvocatura e Giudice di Pace</t>
  </si>
  <si>
    <t>Tassi assenza e presenza GIUGNO  2022 - Comune di Eboli (L. 18/6/2009 N° 69 ART. 21, COMMA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</si>
</sst>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3" borderId="22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10" fontId="0" fillId="0" borderId="1" xfId="0" applyNumberFormat="1" applyBorder="1"/>
    <xf numFmtId="10" fontId="0" fillId="0" borderId="0" xfId="0" applyNumberFormat="1"/>
    <xf numFmtId="0" fontId="1" fillId="0" borderId="2" xfId="0" applyFont="1" applyBorder="1" applyAlignment="1">
      <alignment horizontal="center"/>
    </xf>
    <xf numFmtId="10" fontId="0" fillId="0" borderId="3" xfId="0" applyNumberFormat="1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10" fontId="0" fillId="0" borderId="5" xfId="0" applyNumberFormat="1" applyBorder="1"/>
    <xf numFmtId="10" fontId="0" fillId="0" borderId="6" xfId="0" applyNumberForma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22" xfId="1" applyFont="1" applyFill="1"/>
    <xf numFmtId="0" fontId="7" fillId="0" borderId="22" xfId="1" applyFont="1" applyFill="1" applyAlignment="1">
      <alignment horizontal="center" vertical="center"/>
    </xf>
    <xf numFmtId="0" fontId="7" fillId="0" borderId="22" xfId="1" applyFont="1" applyFill="1" applyAlignment="1" applyProtection="1">
      <alignment horizontal="center" vertical="center"/>
      <protection locked="0"/>
    </xf>
    <xf numFmtId="0" fontId="7" fillId="0" borderId="22" xfId="1" applyFont="1" applyFill="1" applyAlignment="1">
      <alignment horizontal="center"/>
    </xf>
    <xf numFmtId="0" fontId="7" fillId="0" borderId="22" xfId="1" applyFont="1" applyFill="1" applyProtection="1">
      <protection locked="0"/>
    </xf>
    <xf numFmtId="0" fontId="7" fillId="0" borderId="22" xfId="1" applyFont="1" applyFill="1" applyAlignment="1" applyProtection="1">
      <alignment horizontal="right"/>
      <protection locked="0"/>
    </xf>
    <xf numFmtId="10" fontId="7" fillId="0" borderId="22" xfId="1" applyNumberFormat="1" applyFont="1" applyFill="1" applyAlignment="1">
      <alignment horizontal="center" vertical="center"/>
    </xf>
    <xf numFmtId="9" fontId="7" fillId="0" borderId="22" xfId="1" applyNumberFormat="1" applyFont="1" applyFill="1" applyAlignment="1">
      <alignment horizontal="center" vertical="center"/>
    </xf>
    <xf numFmtId="0" fontId="7" fillId="0" borderId="22" xfId="1" applyFont="1" applyFill="1" applyAlignment="1" applyProtection="1">
      <alignment horizontal="right" inden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0" xfId="0" applyFont="1"/>
  </cellXfs>
  <cellStyles count="2">
    <cellStyle name="Calcolo" xfId="1" builtinId="22"/>
    <cellStyle name="Normale" xfId="0" builtinId="0"/>
  </cellStyles>
  <dxfs count="22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workbookViewId="0">
      <selection activeCell="E12" sqref="E12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7" x14ac:dyDescent="0.25">
      <c r="B2" s="25" t="s">
        <v>23</v>
      </c>
      <c r="C2" s="26"/>
      <c r="D2" s="26"/>
      <c r="E2" s="26"/>
      <c r="F2" s="27"/>
    </row>
    <row r="3" spans="2:7" x14ac:dyDescent="0.25">
      <c r="B3" s="28"/>
      <c r="C3" s="29"/>
      <c r="D3" s="29"/>
      <c r="E3" s="29"/>
      <c r="F3" s="30"/>
    </row>
    <row r="4" spans="2:7" x14ac:dyDescent="0.25">
      <c r="B4" s="15"/>
      <c r="C4" s="15"/>
      <c r="D4" s="15"/>
      <c r="E4" s="15"/>
      <c r="F4" s="15"/>
      <c r="G4" s="15"/>
    </row>
    <row r="5" spans="2:7" x14ac:dyDescent="0.25">
      <c r="B5" s="16" t="s">
        <v>17</v>
      </c>
      <c r="C5" s="17">
        <v>144</v>
      </c>
      <c r="D5" s="16"/>
      <c r="E5" s="16"/>
      <c r="F5" s="16"/>
      <c r="G5" s="15"/>
    </row>
    <row r="6" spans="2:7" x14ac:dyDescent="0.25">
      <c r="B6" s="16" t="s">
        <v>0</v>
      </c>
      <c r="C6" s="18">
        <v>22</v>
      </c>
      <c r="D6" s="16"/>
      <c r="E6" s="16"/>
      <c r="F6" s="16"/>
      <c r="G6" s="15"/>
    </row>
    <row r="7" spans="2:7" x14ac:dyDescent="0.25">
      <c r="B7" s="16"/>
      <c r="C7" s="17"/>
      <c r="D7" s="16"/>
      <c r="E7" s="16"/>
      <c r="F7" s="16"/>
      <c r="G7" s="15"/>
    </row>
    <row r="8" spans="2:7" x14ac:dyDescent="0.25">
      <c r="B8" s="16" t="s">
        <v>1</v>
      </c>
      <c r="C8" s="17">
        <f>$C$5*$C$6</f>
        <v>3168</v>
      </c>
      <c r="D8" s="16"/>
      <c r="E8" s="16"/>
      <c r="F8" s="16"/>
      <c r="G8" s="15"/>
    </row>
    <row r="9" spans="2:7" x14ac:dyDescent="0.25">
      <c r="B9" s="16" t="s">
        <v>11</v>
      </c>
      <c r="C9" s="17">
        <f>$C$8-($E$9+$E$10+$E$11+$E$12)</f>
        <v>3149.3</v>
      </c>
      <c r="D9" s="19" t="s">
        <v>9</v>
      </c>
      <c r="E9" s="20">
        <v>4.3499999999999996</v>
      </c>
      <c r="F9" s="16"/>
      <c r="G9" s="15"/>
    </row>
    <row r="10" spans="2:7" x14ac:dyDescent="0.25">
      <c r="B10" s="16"/>
      <c r="C10" s="17"/>
      <c r="D10" s="19" t="s">
        <v>8</v>
      </c>
      <c r="E10" s="20">
        <v>11.74</v>
      </c>
      <c r="F10" s="16"/>
      <c r="G10" s="15"/>
    </row>
    <row r="11" spans="2:7" x14ac:dyDescent="0.25">
      <c r="B11" s="16"/>
      <c r="C11" s="17"/>
      <c r="D11" s="19">
        <v>104</v>
      </c>
      <c r="E11" s="20">
        <v>1.96</v>
      </c>
      <c r="F11" s="16"/>
      <c r="G11" s="15"/>
    </row>
    <row r="12" spans="2:7" x14ac:dyDescent="0.25">
      <c r="B12" s="16"/>
      <c r="C12" s="17"/>
      <c r="D12" s="19" t="s">
        <v>10</v>
      </c>
      <c r="E12" s="21">
        <v>0.65</v>
      </c>
      <c r="F12" s="16"/>
      <c r="G12" s="15"/>
    </row>
    <row r="13" spans="2:7" x14ac:dyDescent="0.25">
      <c r="B13" s="16"/>
      <c r="C13" s="17"/>
      <c r="D13" s="16"/>
      <c r="E13" s="16"/>
      <c r="F13" s="16"/>
      <c r="G13" s="15"/>
    </row>
    <row r="14" spans="2:7" x14ac:dyDescent="0.25">
      <c r="B14" s="16"/>
      <c r="C14" s="17"/>
      <c r="D14" s="16"/>
      <c r="E14" s="16"/>
      <c r="F14" s="16"/>
      <c r="G14" s="15"/>
    </row>
    <row r="15" spans="2:7" x14ac:dyDescent="0.25">
      <c r="B15" s="16" t="s">
        <v>2</v>
      </c>
      <c r="C15" s="22"/>
      <c r="D15" s="16"/>
      <c r="E15" s="16"/>
      <c r="F15" s="16"/>
      <c r="G15" s="15"/>
    </row>
    <row r="16" spans="2:7" x14ac:dyDescent="0.25">
      <c r="B16" s="16"/>
      <c r="C16" s="23"/>
      <c r="D16" s="16"/>
      <c r="E16" s="16"/>
      <c r="F16" s="16"/>
      <c r="G16" s="15"/>
    </row>
    <row r="17" spans="2:6" x14ac:dyDescent="0.25">
      <c r="B17" s="16" t="s">
        <v>3</v>
      </c>
      <c r="C17" s="22">
        <f>100%-$C$15</f>
        <v>1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3.7058080808080808E-3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1.3731060606060606E-3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6.1868686868686866E-4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2.051767676767677E-4</v>
      </c>
      <c r="D25" s="16"/>
      <c r="E25" s="16"/>
      <c r="F25" s="16"/>
    </row>
    <row r="26" spans="2:6" x14ac:dyDescent="0.25">
      <c r="B26" s="16"/>
      <c r="C26" s="16"/>
      <c r="D26" s="16"/>
      <c r="E26" s="16"/>
      <c r="F26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21" priority="1" stopIfTrue="1">
      <formula>NOT(ISERROR(SEARCH("Errore",E23)))</formula>
    </cfRule>
    <cfRule type="cellIs" dxfId="20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E12" sqref="E12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29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17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9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1296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1256.48</v>
      </c>
      <c r="D9" s="19" t="s">
        <v>9</v>
      </c>
      <c r="E9" s="20">
        <v>1.25</v>
      </c>
      <c r="F9" s="16"/>
    </row>
    <row r="10" spans="2:6" x14ac:dyDescent="0.25">
      <c r="B10" s="16"/>
      <c r="C10" s="17"/>
      <c r="D10" s="19" t="s">
        <v>8</v>
      </c>
      <c r="E10" s="20">
        <v>37.5</v>
      </c>
      <c r="F10" s="16"/>
    </row>
    <row r="11" spans="2:6" x14ac:dyDescent="0.25">
      <c r="B11" s="16"/>
      <c r="C11" s="17"/>
      <c r="D11" s="19">
        <v>104</v>
      </c>
      <c r="E11" s="20">
        <v>0.57999999999999996</v>
      </c>
      <c r="F11" s="16"/>
    </row>
    <row r="12" spans="2:6" x14ac:dyDescent="0.25">
      <c r="B12" s="16"/>
      <c r="C12" s="17"/>
      <c r="D12" s="19" t="s">
        <v>10</v>
      </c>
      <c r="E12" s="20">
        <v>0.19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0.96950617283950624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3.0493827160493758E-2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2.8935185185185185E-2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9.6450617283950612E-4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4.4753086419753083E-4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1.4660493827160494E-4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3" priority="1" stopIfTrue="1">
      <formula>NOT(ISERROR(SEARCH("Errore",E23)))</formula>
    </cfRule>
    <cfRule type="cellIs" dxfId="2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E12" sqref="E12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30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18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19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2736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2669.36</v>
      </c>
      <c r="D9" s="19" t="s">
        <v>9</v>
      </c>
      <c r="E9" s="20">
        <v>3.66</v>
      </c>
      <c r="F9" s="16"/>
    </row>
    <row r="10" spans="2:6" x14ac:dyDescent="0.25">
      <c r="B10" s="16"/>
      <c r="C10" s="17"/>
      <c r="D10" s="19" t="s">
        <v>8</v>
      </c>
      <c r="E10" s="20">
        <v>42.72</v>
      </c>
      <c r="F10" s="16"/>
    </row>
    <row r="11" spans="2:6" x14ac:dyDescent="0.25">
      <c r="B11" s="16"/>
      <c r="C11" s="17"/>
      <c r="D11" s="19">
        <v>104</v>
      </c>
      <c r="E11" s="20">
        <v>20.260000000000002</v>
      </c>
      <c r="F11" s="16"/>
    </row>
    <row r="12" spans="2:6" x14ac:dyDescent="0.25">
      <c r="B12" s="16"/>
      <c r="C12" s="17"/>
      <c r="D12" s="19" t="s">
        <v>10</v>
      </c>
      <c r="E12" s="24">
        <v>0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0.9756432748538012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2.4356725146198799E-2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1.5614035087719297E-2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1.337719298245614E-3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7.4049707602339187E-3</v>
      </c>
      <c r="D23" s="16"/>
      <c r="E23" s="16" t="str">
        <f>IF($C$19+$C$21+$C$23+$C$25=$C$17,"OK","Errore")</f>
        <v>OK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0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1" priority="1" stopIfTrue="1">
      <formula>NOT(ISERROR(SEARCH("Errore",E23)))</formula>
    </cfRule>
    <cfRule type="cellIs" dxfId="0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B1:K16"/>
  <sheetViews>
    <sheetView tabSelected="1" workbookViewId="0">
      <selection activeCell="B2" sqref="B2:I3"/>
    </sheetView>
  </sheetViews>
  <sheetFormatPr defaultRowHeight="15" x14ac:dyDescent="0.25"/>
  <cols>
    <col min="2" max="2" width="42" customWidth="1"/>
    <col min="3" max="3" width="14.42578125" customWidth="1"/>
    <col min="4" max="4" width="12.140625" customWidth="1"/>
    <col min="5" max="5" width="13.85546875" customWidth="1"/>
    <col min="6" max="6" width="13" customWidth="1"/>
    <col min="7" max="7" width="15.42578125" customWidth="1"/>
    <col min="8" max="8" width="14.5703125" customWidth="1"/>
    <col min="9" max="9" width="17.140625" customWidth="1"/>
  </cols>
  <sheetData>
    <row r="1" spans="2:11" ht="15.75" thickBot="1" x14ac:dyDescent="0.3">
      <c r="B1" s="5"/>
      <c r="J1" s="37"/>
      <c r="K1" s="37"/>
    </row>
    <row r="2" spans="2:11" x14ac:dyDescent="0.25">
      <c r="B2" s="31" t="s">
        <v>41</v>
      </c>
      <c r="C2" s="32"/>
      <c r="D2" s="32"/>
      <c r="E2" s="32"/>
      <c r="F2" s="32"/>
      <c r="G2" s="32"/>
      <c r="H2" s="32"/>
      <c r="I2" s="33"/>
    </row>
    <row r="3" spans="2:11" ht="61.5" customHeight="1" thickBot="1" x14ac:dyDescent="0.3">
      <c r="B3" s="34"/>
      <c r="C3" s="35"/>
      <c r="D3" s="35"/>
      <c r="E3" s="35"/>
      <c r="F3" s="35"/>
      <c r="G3" s="35"/>
      <c r="H3" s="35"/>
      <c r="I3" s="36"/>
    </row>
    <row r="4" spans="2:11" ht="78.75" x14ac:dyDescent="0.25">
      <c r="B4" s="12" t="s">
        <v>12</v>
      </c>
      <c r="C4" s="13" t="s">
        <v>13</v>
      </c>
      <c r="D4" s="13" t="s">
        <v>2</v>
      </c>
      <c r="E4" s="13" t="s">
        <v>3</v>
      </c>
      <c r="F4" s="13" t="s">
        <v>16</v>
      </c>
      <c r="G4" s="13" t="s">
        <v>4</v>
      </c>
      <c r="H4" s="13" t="s">
        <v>6</v>
      </c>
      <c r="I4" s="14" t="s">
        <v>14</v>
      </c>
      <c r="J4" s="2"/>
    </row>
    <row r="5" spans="2:11" x14ac:dyDescent="0.25">
      <c r="B5" s="6" t="s">
        <v>31</v>
      </c>
      <c r="C5" s="3">
        <v>13</v>
      </c>
      <c r="D5" s="4">
        <f>'AFFARI GENERALI'!C15</f>
        <v>0</v>
      </c>
      <c r="E5" s="4">
        <f>'AFFARI GENERALI'!C17</f>
        <v>1</v>
      </c>
      <c r="F5" s="4">
        <f>'AFFARI GENERALI'!C19</f>
        <v>3.7058080808080808E-3</v>
      </c>
      <c r="G5" s="4">
        <f>'AFFARI GENERALI'!C21</f>
        <v>1.3731060606060606E-3</v>
      </c>
      <c r="H5" s="4">
        <f>'AFFARI GENERALI'!C23</f>
        <v>6.1868686868686866E-4</v>
      </c>
      <c r="I5" s="7">
        <f>'AFFARI GENERALI'!C25</f>
        <v>2.051767676767677E-4</v>
      </c>
    </row>
    <row r="6" spans="2:11" x14ac:dyDescent="0.25">
      <c r="B6" s="6" t="s">
        <v>32</v>
      </c>
      <c r="C6" s="3">
        <v>6</v>
      </c>
      <c r="D6" s="4">
        <f>'Politiche Sociali e culturali'!C15</f>
        <v>0.984375</v>
      </c>
      <c r="E6" s="4">
        <f>'Politiche Sociali e culturali'!C17</f>
        <v>1.5625E-2</v>
      </c>
      <c r="F6" s="4">
        <f>'Politiche Sociali e culturali'!C19</f>
        <v>1.5625E-2</v>
      </c>
      <c r="G6" s="4">
        <f>'Politiche Sociali e culturali'!C21</f>
        <v>0</v>
      </c>
      <c r="H6" s="4">
        <f>'Politiche Sociali e culturali'!C23</f>
        <v>0</v>
      </c>
      <c r="I6" s="7">
        <f>'Politiche Sociali e culturali'!C25</f>
        <v>0</v>
      </c>
    </row>
    <row r="7" spans="2:11" x14ac:dyDescent="0.25">
      <c r="B7" s="6" t="s">
        <v>33</v>
      </c>
      <c r="C7" s="3">
        <f>'Finanze e Tributi'!C6</f>
        <v>6</v>
      </c>
      <c r="D7" s="4">
        <f>'Finanze e Tributi'!C15</f>
        <v>0.98649305555555555</v>
      </c>
      <c r="E7" s="4">
        <f>'Finanze e Tributi'!C17</f>
        <v>1.3506944444444446E-2</v>
      </c>
      <c r="F7" s="4">
        <f>'Finanze e Tributi'!C19</f>
        <v>1.1574074074074073E-2</v>
      </c>
      <c r="G7" s="4">
        <f>'Finanze e Tributi'!C21</f>
        <v>1.9328703703703704E-3</v>
      </c>
      <c r="H7" s="4">
        <f>'Finanze e Tributi'!C23</f>
        <v>0</v>
      </c>
      <c r="I7" s="7">
        <f>'Finanze e Tributi'!C25</f>
        <v>0</v>
      </c>
    </row>
    <row r="8" spans="2:11" x14ac:dyDescent="0.25">
      <c r="B8" s="6" t="s">
        <v>35</v>
      </c>
      <c r="C8" s="3">
        <v>8</v>
      </c>
      <c r="D8" s="4">
        <f>'Urbanistica ed Edilizia'!C15</f>
        <v>0.88944444444444437</v>
      </c>
      <c r="E8" s="4">
        <f>'Urbanistica ed Edilizia'!C17</f>
        <v>0.11055555555555563</v>
      </c>
      <c r="F8" s="4">
        <f>'Urbanistica ed Edilizia'!C19</f>
        <v>9.561965811965811E-3</v>
      </c>
      <c r="G8" s="4">
        <f>'Urbanistica ed Edilizia'!C21</f>
        <v>2.5304487179487179E-2</v>
      </c>
      <c r="H8" s="4">
        <f>'Urbanistica ed Edilizia'!C23</f>
        <v>7.2115384615384609E-2</v>
      </c>
      <c r="I8" s="7">
        <f>'Urbanistica ed Edilizia'!C25</f>
        <v>3.5737179487179489E-3</v>
      </c>
    </row>
    <row r="9" spans="2:11" x14ac:dyDescent="0.25">
      <c r="B9" s="6" t="s">
        <v>36</v>
      </c>
      <c r="C9" s="3">
        <v>4</v>
      </c>
      <c r="D9" s="4">
        <f>'Energy Manager'!C15</f>
        <v>0.95081597222222214</v>
      </c>
      <c r="E9" s="4">
        <f>'Energy Manager'!C17</f>
        <v>4.9184027777777861E-2</v>
      </c>
      <c r="F9" s="4">
        <f>'Energy Manager'!C19</f>
        <v>1.7361111111111112E-2</v>
      </c>
      <c r="G9" s="4">
        <f>'Energy Manager'!C21</f>
        <v>0</v>
      </c>
      <c r="H9" s="4">
        <f>'Energy Manager'!C23</f>
        <v>0</v>
      </c>
      <c r="I9" s="7">
        <f>'Energy Manager'!C25</f>
        <v>3.1822916666666666E-2</v>
      </c>
    </row>
    <row r="10" spans="2:11" x14ac:dyDescent="0.25">
      <c r="B10" s="6" t="s">
        <v>34</v>
      </c>
      <c r="C10" s="3">
        <v>9</v>
      </c>
      <c r="D10" s="4">
        <f>'Manutenzione e grandi opere'!C15</f>
        <v>0.92289930555555566</v>
      </c>
      <c r="E10" s="4">
        <f>'Manutenzione e grandi opere'!C17</f>
        <v>7.710069444444434E-2</v>
      </c>
      <c r="F10" s="4">
        <f>'Manutenzione e grandi opere'!C19</f>
        <v>3.8368055555555558E-2</v>
      </c>
      <c r="G10" s="4">
        <f>'Manutenzione e grandi opere'!C21</f>
        <v>3.4722222222222224E-2</v>
      </c>
      <c r="H10" s="4">
        <f>'Manutenzione e grandi opere'!C23</f>
        <v>4.0104166666666665E-3</v>
      </c>
      <c r="I10" s="7">
        <f>'Manutenzione e grandi opere'!C25</f>
        <v>0</v>
      </c>
    </row>
    <row r="11" spans="2:11" x14ac:dyDescent="0.25">
      <c r="B11" s="6" t="s">
        <v>37</v>
      </c>
      <c r="C11" s="3">
        <v>3</v>
      </c>
      <c r="D11" s="4">
        <f>'Attività Produttive'!C15</f>
        <v>0.89712962962962961</v>
      </c>
      <c r="E11" s="4">
        <f>'Attività Produttive'!C17</f>
        <v>0.10287037037037039</v>
      </c>
      <c r="F11" s="4">
        <f>'Attività Produttive'!C19</f>
        <v>0.10287037037037036</v>
      </c>
      <c r="G11" s="4">
        <f>'Attività Produttive'!C21</f>
        <v>0</v>
      </c>
      <c r="H11" s="4">
        <f>'Attività Produttive'!C23</f>
        <v>0</v>
      </c>
      <c r="I11" s="7">
        <f>'Attività Produttive'!C25</f>
        <v>0</v>
      </c>
    </row>
    <row r="12" spans="2:11" x14ac:dyDescent="0.25">
      <c r="B12" s="6" t="s">
        <v>38</v>
      </c>
      <c r="C12" s="3">
        <v>4</v>
      </c>
      <c r="D12" s="4">
        <f>'lavori pubblici e patrimonio'!C15</f>
        <v>0.95370039682539687</v>
      </c>
      <c r="E12" s="4">
        <f>'lavori pubblici e patrimonio'!C17</f>
        <v>4.6299603174603132E-2</v>
      </c>
      <c r="F12" s="4">
        <f>'lavori pubblici e patrimonio'!C19</f>
        <v>4.4642857142857144E-2</v>
      </c>
      <c r="G12" s="4">
        <f>'lavori pubblici e patrimonio'!C21</f>
        <v>0</v>
      </c>
      <c r="H12" s="4">
        <f>'lavori pubblici e patrimonio'!C23</f>
        <v>1.6567460317460318E-3</v>
      </c>
      <c r="I12" s="7">
        <f>'lavori pubblici e patrimonio'!C25</f>
        <v>0</v>
      </c>
    </row>
    <row r="13" spans="2:11" x14ac:dyDescent="0.25">
      <c r="B13" s="6" t="s">
        <v>15</v>
      </c>
      <c r="C13" s="3">
        <v>25</v>
      </c>
      <c r="D13" s="4">
        <f>'Polizia Municipale'!C15</f>
        <v>0.99401331018518513</v>
      </c>
      <c r="E13" s="4">
        <f>'Polizia Municipale'!C17</f>
        <v>5.9866898148148717E-3</v>
      </c>
      <c r="F13" s="4">
        <f>'Polizia Municipale'!C19</f>
        <v>4.9710648148148144E-3</v>
      </c>
      <c r="G13" s="4">
        <f>'Polizia Municipale'!C21</f>
        <v>7.9571759259259255E-4</v>
      </c>
      <c r="H13" s="4">
        <f>'Polizia Municipale'!C23</f>
        <v>0</v>
      </c>
      <c r="I13" s="7">
        <f>'Polizia Municipale'!C25</f>
        <v>2.199074074074074E-4</v>
      </c>
    </row>
    <row r="14" spans="2:11" x14ac:dyDescent="0.25">
      <c r="B14" s="6" t="s">
        <v>40</v>
      </c>
      <c r="C14" s="3">
        <v>4</v>
      </c>
      <c r="D14" s="4">
        <f>AVVOCATURA!C15</f>
        <v>0.96950617283950624</v>
      </c>
      <c r="E14" s="4">
        <f>AVVOCATURA!C17</f>
        <v>3.0493827160493758E-2</v>
      </c>
      <c r="F14" s="4">
        <f>AVVOCATURA!C19</f>
        <v>2.8935185185185185E-2</v>
      </c>
      <c r="G14" s="4">
        <f>AVVOCATURA!C21</f>
        <v>9.6450617283950612E-4</v>
      </c>
      <c r="H14" s="4">
        <f>AVVOCATURA!C23</f>
        <v>4.4753086419753083E-4</v>
      </c>
      <c r="I14" s="7">
        <f>AVVOCATURA!C25</f>
        <v>1.4660493827160494E-4</v>
      </c>
    </row>
    <row r="15" spans="2:11" ht="15.75" thickBot="1" x14ac:dyDescent="0.3">
      <c r="B15" s="8" t="s">
        <v>39</v>
      </c>
      <c r="C15" s="9">
        <v>13</v>
      </c>
      <c r="D15" s="10">
        <f>'anagrafe e cimitero'!C15</f>
        <v>0.9756432748538012</v>
      </c>
      <c r="E15" s="10">
        <f>'anagrafe e cimitero'!C17</f>
        <v>2.4356725146198799E-2</v>
      </c>
      <c r="F15" s="10">
        <f>'anagrafe e cimitero'!C19</f>
        <v>1.5614035087719297E-2</v>
      </c>
      <c r="G15" s="10">
        <f>'anagrafe e cimitero'!C21</f>
        <v>1.337719298245614E-3</v>
      </c>
      <c r="H15" s="10">
        <f>'anagrafe e cimitero'!C23</f>
        <v>7.4049707602339187E-3</v>
      </c>
      <c r="I15" s="11">
        <f>'anagrafe e cimitero'!C25</f>
        <v>0</v>
      </c>
    </row>
    <row r="16" spans="2:11" x14ac:dyDescent="0.25">
      <c r="C16">
        <v>128</v>
      </c>
    </row>
  </sheetData>
  <mergeCells count="1">
    <mergeCell ref="B2:I3"/>
  </mergeCells>
  <phoneticPr fontId="4" type="noConversion"/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E9" sqref="E9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21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18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5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720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708.75</v>
      </c>
      <c r="D9" s="19" t="s">
        <v>9</v>
      </c>
      <c r="E9" s="20">
        <v>0</v>
      </c>
      <c r="F9" s="16"/>
    </row>
    <row r="10" spans="2:6" x14ac:dyDescent="0.25">
      <c r="B10" s="16"/>
      <c r="C10" s="17"/>
      <c r="D10" s="19" t="s">
        <v>8</v>
      </c>
      <c r="E10" s="20">
        <v>11.25</v>
      </c>
      <c r="F10" s="16"/>
    </row>
    <row r="11" spans="2:6" x14ac:dyDescent="0.25">
      <c r="B11" s="16"/>
      <c r="C11" s="17"/>
      <c r="D11" s="19">
        <v>104</v>
      </c>
      <c r="E11" s="20">
        <v>0</v>
      </c>
      <c r="F11" s="16"/>
    </row>
    <row r="12" spans="2:6" x14ac:dyDescent="0.25">
      <c r="B12" s="16"/>
      <c r="C12" s="17"/>
      <c r="D12" s="19" t="s">
        <v>10</v>
      </c>
      <c r="E12" s="20">
        <v>0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0.984375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1.5625E-2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1.5625E-2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0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0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0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19" priority="1" stopIfTrue="1">
      <formula>NOT(ISERROR(SEARCH("Errore",E23)))</formula>
    </cfRule>
    <cfRule type="cellIs" dxfId="18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E10" sqref="E10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  <col min="8" max="8" width="9.7109375" bestFit="1" customWidth="1"/>
  </cols>
  <sheetData>
    <row r="2" spans="2:9" x14ac:dyDescent="0.25">
      <c r="B2" s="25" t="s">
        <v>22</v>
      </c>
      <c r="C2" s="26"/>
      <c r="D2" s="26"/>
      <c r="E2" s="26"/>
      <c r="F2" s="27"/>
    </row>
    <row r="3" spans="2:9" x14ac:dyDescent="0.25">
      <c r="B3" s="28"/>
      <c r="C3" s="29"/>
      <c r="D3" s="29"/>
      <c r="E3" s="29"/>
      <c r="F3" s="30"/>
    </row>
    <row r="5" spans="2:9" x14ac:dyDescent="0.25">
      <c r="B5" s="16" t="s">
        <v>18</v>
      </c>
      <c r="C5" s="17">
        <v>144</v>
      </c>
      <c r="D5" s="16"/>
      <c r="E5" s="16"/>
      <c r="F5" s="16"/>
    </row>
    <row r="6" spans="2:9" x14ac:dyDescent="0.25">
      <c r="B6" s="16" t="s">
        <v>0</v>
      </c>
      <c r="C6" s="18">
        <v>6</v>
      </c>
      <c r="D6" s="16"/>
      <c r="E6" s="16"/>
      <c r="F6" s="16"/>
    </row>
    <row r="7" spans="2:9" x14ac:dyDescent="0.25">
      <c r="B7" s="16"/>
      <c r="C7" s="17"/>
      <c r="D7" s="16"/>
      <c r="E7" s="16"/>
      <c r="F7" s="16"/>
      <c r="H7" s="1"/>
    </row>
    <row r="8" spans="2:9" x14ac:dyDescent="0.25">
      <c r="B8" s="16" t="s">
        <v>1</v>
      </c>
      <c r="C8" s="17">
        <f>$C$5*$C$6</f>
        <v>864</v>
      </c>
      <c r="D8" s="16"/>
      <c r="E8" s="16"/>
      <c r="F8" s="16"/>
    </row>
    <row r="9" spans="2:9" x14ac:dyDescent="0.25">
      <c r="B9" s="16" t="s">
        <v>11</v>
      </c>
      <c r="C9" s="17">
        <f>$C$8-($E$9+$E$10+$E$11+$E$12)</f>
        <v>852.33</v>
      </c>
      <c r="D9" s="19" t="s">
        <v>9</v>
      </c>
      <c r="E9" s="20">
        <v>1.67</v>
      </c>
      <c r="F9" s="16"/>
    </row>
    <row r="10" spans="2:9" x14ac:dyDescent="0.25">
      <c r="B10" s="16"/>
      <c r="C10" s="17"/>
      <c r="D10" s="19" t="s">
        <v>8</v>
      </c>
      <c r="E10" s="20">
        <v>10</v>
      </c>
      <c r="F10" s="16"/>
    </row>
    <row r="11" spans="2:9" x14ac:dyDescent="0.25">
      <c r="B11" s="16"/>
      <c r="C11" s="17"/>
      <c r="D11" s="19">
        <v>104</v>
      </c>
      <c r="E11" s="20">
        <v>0</v>
      </c>
      <c r="F11" s="16"/>
    </row>
    <row r="12" spans="2:9" x14ac:dyDescent="0.25">
      <c r="B12" s="16"/>
      <c r="C12" s="17"/>
      <c r="D12" s="19" t="s">
        <v>10</v>
      </c>
      <c r="E12" s="20">
        <v>0</v>
      </c>
      <c r="F12" s="16"/>
    </row>
    <row r="13" spans="2:9" x14ac:dyDescent="0.25">
      <c r="B13" s="16"/>
      <c r="C13" s="17"/>
      <c r="D13" s="16"/>
      <c r="E13" s="16"/>
      <c r="F13" s="16"/>
    </row>
    <row r="14" spans="2:9" x14ac:dyDescent="0.25">
      <c r="B14" s="16"/>
      <c r="C14" s="17"/>
      <c r="D14" s="16"/>
      <c r="E14" s="16"/>
      <c r="F14" s="16"/>
    </row>
    <row r="15" spans="2:9" x14ac:dyDescent="0.25">
      <c r="B15" s="16" t="s">
        <v>2</v>
      </c>
      <c r="C15" s="22">
        <f>($C$9*100%)/$C$8</f>
        <v>0.98649305555555555</v>
      </c>
      <c r="D15" s="16"/>
      <c r="E15" s="16"/>
      <c r="F15" s="16"/>
      <c r="I15" s="1"/>
    </row>
    <row r="16" spans="2:9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1.3506944444444446E-2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1.1574074074074073E-2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1.9328703703703704E-3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0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0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17" priority="1" stopIfTrue="1">
      <formula>NOT(ISERROR(SEARCH("Errore",E23)))</formula>
    </cfRule>
    <cfRule type="cellIs" dxfId="16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opLeftCell="B7" workbookViewId="0">
      <selection activeCell="E13" sqref="E13"/>
    </sheetView>
  </sheetViews>
  <sheetFormatPr defaultRowHeight="15" x14ac:dyDescent="0.25"/>
  <cols>
    <col min="2" max="2" width="35.140625" customWidth="1"/>
    <col min="3" max="3" width="10.28515625" customWidth="1"/>
    <col min="5" max="5" width="10.28515625" customWidth="1"/>
  </cols>
  <sheetData>
    <row r="2" spans="2:6" x14ac:dyDescent="0.25">
      <c r="B2" s="25" t="s">
        <v>24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17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13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1872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1665.04</v>
      </c>
      <c r="D9" s="19" t="s">
        <v>9</v>
      </c>
      <c r="E9" s="20">
        <v>47.37</v>
      </c>
      <c r="F9" s="16"/>
    </row>
    <row r="10" spans="2:6" x14ac:dyDescent="0.25">
      <c r="B10" s="16"/>
      <c r="C10" s="17"/>
      <c r="D10" s="19" t="s">
        <v>8</v>
      </c>
      <c r="E10" s="20">
        <v>17.899999999999999</v>
      </c>
      <c r="F10" s="16"/>
    </row>
    <row r="11" spans="2:6" x14ac:dyDescent="0.25">
      <c r="B11" s="16"/>
      <c r="C11" s="17"/>
      <c r="D11" s="19">
        <v>104</v>
      </c>
      <c r="E11" s="20">
        <v>135</v>
      </c>
      <c r="F11" s="16"/>
    </row>
    <row r="12" spans="2:6" x14ac:dyDescent="0.25">
      <c r="B12" s="16"/>
      <c r="C12" s="17"/>
      <c r="D12" s="19" t="s">
        <v>10</v>
      </c>
      <c r="E12" s="20">
        <v>6.69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0.88944444444444437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0.11055555555555563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9.561965811965811E-3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2.5304487179487179E-2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7.2115384615384609E-2</v>
      </c>
      <c r="D23" s="16"/>
      <c r="E23" s="16" t="str">
        <f>IF($C$19+$C$21+$C$23+$C$25=$C$17,"OK","Errore")</f>
        <v>OK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3.5737179487179489E-3</v>
      </c>
      <c r="D25" s="16"/>
      <c r="E25" s="16"/>
      <c r="F25" s="16"/>
    </row>
    <row r="26" spans="2:6" x14ac:dyDescent="0.25">
      <c r="B26" s="16"/>
      <c r="C26" s="16"/>
      <c r="D26" s="16"/>
      <c r="E26" s="16"/>
      <c r="F26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15" priority="1" stopIfTrue="1">
      <formula>NOT(ISERROR(SEARCH("Errore",E23)))</formula>
    </cfRule>
    <cfRule type="cellIs" dxfId="14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opLeftCell="B1" workbookViewId="0">
      <selection activeCell="L25" sqref="L25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25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17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4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576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547.66999999999996</v>
      </c>
      <c r="D9" s="19" t="s">
        <v>9</v>
      </c>
      <c r="E9" s="20">
        <v>0</v>
      </c>
      <c r="F9" s="16"/>
    </row>
    <row r="10" spans="2:6" x14ac:dyDescent="0.25">
      <c r="B10" s="16"/>
      <c r="C10" s="17"/>
      <c r="D10" s="19" t="s">
        <v>8</v>
      </c>
      <c r="E10" s="20">
        <v>10</v>
      </c>
      <c r="F10" s="16"/>
    </row>
    <row r="11" spans="2:6" x14ac:dyDescent="0.25">
      <c r="B11" s="16"/>
      <c r="C11" s="17"/>
      <c r="D11" s="19">
        <v>104</v>
      </c>
      <c r="E11" s="20">
        <v>0</v>
      </c>
      <c r="F11" s="16"/>
    </row>
    <row r="12" spans="2:6" x14ac:dyDescent="0.25">
      <c r="B12" s="16"/>
      <c r="C12" s="17"/>
      <c r="D12" s="19" t="s">
        <v>10</v>
      </c>
      <c r="E12" s="20">
        <v>18.329999999999998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0.95081597222222214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4.9184027777777861E-2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1.7361111111111112E-2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0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0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3.1822916666666666E-2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13" priority="1" stopIfTrue="1">
      <formula>NOT(ISERROR(SEARCH("Errore",E23)))</formula>
    </cfRule>
    <cfRule type="cellIs" dxfId="12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E9" sqref="E9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26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17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4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576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531.59</v>
      </c>
      <c r="D9" s="19" t="s">
        <v>9</v>
      </c>
      <c r="E9" s="20">
        <v>20</v>
      </c>
      <c r="F9" s="16"/>
    </row>
    <row r="10" spans="2:6" x14ac:dyDescent="0.25">
      <c r="B10" s="16"/>
      <c r="C10" s="17"/>
      <c r="D10" s="19" t="s">
        <v>8</v>
      </c>
      <c r="E10" s="20">
        <v>22.1</v>
      </c>
      <c r="F10" s="16"/>
    </row>
    <row r="11" spans="2:6" x14ac:dyDescent="0.25">
      <c r="B11" s="16"/>
      <c r="C11" s="17"/>
      <c r="D11" s="19">
        <v>104</v>
      </c>
      <c r="E11" s="20">
        <v>2.31</v>
      </c>
      <c r="F11" s="16"/>
    </row>
    <row r="12" spans="2:6" x14ac:dyDescent="0.25">
      <c r="B12" s="16"/>
      <c r="C12" s="17"/>
      <c r="D12" s="19" t="s">
        <v>10</v>
      </c>
      <c r="E12" s="20">
        <v>0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0.92289930555555566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7.710069444444434E-2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3.8368055555555558E-2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3.4722222222222224E-2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4.0104166666666665E-3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0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11" priority="1" stopIfTrue="1">
      <formula>NOT(ISERROR(SEARCH("Errore",E23)))</formula>
    </cfRule>
    <cfRule type="cellIs" dxfId="10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I22" sqref="I22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27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17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3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432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387.56</v>
      </c>
      <c r="D9" s="19" t="s">
        <v>9</v>
      </c>
      <c r="E9" s="20">
        <v>0</v>
      </c>
      <c r="F9" s="16"/>
    </row>
    <row r="10" spans="2:6" x14ac:dyDescent="0.25">
      <c r="B10" s="16"/>
      <c r="C10" s="17"/>
      <c r="D10" s="19" t="s">
        <v>8</v>
      </c>
      <c r="E10" s="20">
        <v>44.44</v>
      </c>
      <c r="F10" s="16"/>
    </row>
    <row r="11" spans="2:6" x14ac:dyDescent="0.25">
      <c r="B11" s="16"/>
      <c r="C11" s="17"/>
      <c r="D11" s="19">
        <v>104</v>
      </c>
      <c r="E11" s="20">
        <v>0</v>
      </c>
      <c r="F11" s="16"/>
    </row>
    <row r="12" spans="2:6" x14ac:dyDescent="0.25">
      <c r="B12" s="16"/>
      <c r="C12" s="17"/>
      <c r="D12" s="19" t="s">
        <v>10</v>
      </c>
      <c r="E12" s="20">
        <v>0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0.89712962962962961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0.10287037037037039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0.10287037037037036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0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0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0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9" priority="1" stopIfTrue="1">
      <formula>NOT(ISERROR(SEARCH("Errore",E23)))</formula>
    </cfRule>
    <cfRule type="cellIs" dxfId="8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opLeftCell="A2" workbookViewId="0">
      <selection activeCell="G18" sqref="G18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28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18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7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1008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961.33</v>
      </c>
      <c r="D9" s="19" t="s">
        <v>9</v>
      </c>
      <c r="E9" s="20">
        <v>0</v>
      </c>
      <c r="F9" s="16"/>
    </row>
    <row r="10" spans="2:6" x14ac:dyDescent="0.25">
      <c r="B10" s="16"/>
      <c r="C10" s="17"/>
      <c r="D10" s="19" t="s">
        <v>8</v>
      </c>
      <c r="E10" s="20">
        <v>45</v>
      </c>
      <c r="F10" s="16"/>
    </row>
    <row r="11" spans="2:6" x14ac:dyDescent="0.25">
      <c r="B11" s="16"/>
      <c r="C11" s="17"/>
      <c r="D11" s="19">
        <v>104</v>
      </c>
      <c r="E11" s="20">
        <v>1.67</v>
      </c>
      <c r="F11" s="16"/>
    </row>
    <row r="12" spans="2:6" x14ac:dyDescent="0.25">
      <c r="B12" s="16"/>
      <c r="C12" s="17"/>
      <c r="D12" s="19" t="s">
        <v>10</v>
      </c>
      <c r="E12" s="20">
        <v>0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0.95370039682539687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4.6299603174603132E-2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4.4642857142857144E-2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0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1.6567460317460318E-3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0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7" priority="1" stopIfTrue="1">
      <formula>NOT(ISERROR(SEARCH("Errore",E23)))</formula>
    </cfRule>
    <cfRule type="cellIs" dxfId="6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E9" sqref="E9"/>
    </sheetView>
  </sheetViews>
  <sheetFormatPr defaultRowHeight="15" x14ac:dyDescent="0.25"/>
  <cols>
    <col min="2" max="2" width="35.140625" customWidth="1"/>
    <col min="3" max="3" width="10.28515625" customWidth="1"/>
    <col min="5" max="5" width="10.5703125" customWidth="1"/>
  </cols>
  <sheetData>
    <row r="2" spans="2:6" x14ac:dyDescent="0.25">
      <c r="B2" s="25" t="s">
        <v>19</v>
      </c>
      <c r="C2" s="26"/>
      <c r="D2" s="26"/>
      <c r="E2" s="26"/>
      <c r="F2" s="27"/>
    </row>
    <row r="3" spans="2:6" x14ac:dyDescent="0.25">
      <c r="B3" s="28"/>
      <c r="C3" s="29"/>
      <c r="D3" s="29"/>
      <c r="E3" s="29"/>
      <c r="F3" s="30"/>
    </row>
    <row r="5" spans="2:6" x14ac:dyDescent="0.25">
      <c r="B5" s="16" t="s">
        <v>18</v>
      </c>
      <c r="C5" s="17">
        <v>144</v>
      </c>
      <c r="D5" s="16"/>
      <c r="E5" s="16"/>
      <c r="F5" s="16"/>
    </row>
    <row r="6" spans="2:6" x14ac:dyDescent="0.25">
      <c r="B6" s="16" t="s">
        <v>0</v>
      </c>
      <c r="C6" s="18">
        <v>24</v>
      </c>
      <c r="D6" s="16"/>
      <c r="E6" s="16"/>
      <c r="F6" s="16"/>
    </row>
    <row r="7" spans="2:6" x14ac:dyDescent="0.25">
      <c r="B7" s="16"/>
      <c r="C7" s="17"/>
      <c r="D7" s="16"/>
      <c r="E7" s="16"/>
      <c r="F7" s="16"/>
    </row>
    <row r="8" spans="2:6" x14ac:dyDescent="0.25">
      <c r="B8" s="16" t="s">
        <v>1</v>
      </c>
      <c r="C8" s="17">
        <f>$C$5*$C$6</f>
        <v>3456</v>
      </c>
      <c r="D8" s="16"/>
      <c r="E8" s="16"/>
      <c r="F8" s="16"/>
    </row>
    <row r="9" spans="2:6" x14ac:dyDescent="0.25">
      <c r="B9" s="16" t="s">
        <v>11</v>
      </c>
      <c r="C9" s="17">
        <f>$C$8-($E$9+$E$10+$E$11+$E$12)</f>
        <v>3435.31</v>
      </c>
      <c r="D9" s="19" t="s">
        <v>9</v>
      </c>
      <c r="E9" s="20">
        <v>2.75</v>
      </c>
      <c r="F9" s="16"/>
    </row>
    <row r="10" spans="2:6" x14ac:dyDescent="0.25">
      <c r="B10" s="16"/>
      <c r="C10" s="17"/>
      <c r="D10" s="19" t="s">
        <v>8</v>
      </c>
      <c r="E10" s="20">
        <v>17.18</v>
      </c>
      <c r="F10" s="16"/>
    </row>
    <row r="11" spans="2:6" x14ac:dyDescent="0.25">
      <c r="B11" s="16"/>
      <c r="C11" s="17"/>
      <c r="D11" s="19">
        <v>104</v>
      </c>
      <c r="E11" s="20">
        <v>0</v>
      </c>
      <c r="F11" s="16"/>
    </row>
    <row r="12" spans="2:6" x14ac:dyDescent="0.25">
      <c r="B12" s="16"/>
      <c r="C12" s="17"/>
      <c r="D12" s="19" t="s">
        <v>10</v>
      </c>
      <c r="E12" s="20">
        <v>0.76</v>
      </c>
      <c r="F12" s="16"/>
    </row>
    <row r="13" spans="2:6" x14ac:dyDescent="0.25">
      <c r="B13" s="16"/>
      <c r="C13" s="17"/>
      <c r="D13" s="16"/>
      <c r="E13" s="16"/>
      <c r="F13" s="16"/>
    </row>
    <row r="14" spans="2:6" x14ac:dyDescent="0.25">
      <c r="B14" s="16"/>
      <c r="C14" s="17"/>
      <c r="D14" s="16"/>
      <c r="E14" s="16"/>
      <c r="F14" s="16"/>
    </row>
    <row r="15" spans="2:6" x14ac:dyDescent="0.25">
      <c r="B15" s="16" t="s">
        <v>2</v>
      </c>
      <c r="C15" s="22">
        <f>($C$9*100%)/$C$8</f>
        <v>0.99401331018518513</v>
      </c>
      <c r="D15" s="16"/>
      <c r="E15" s="16"/>
      <c r="F15" s="16"/>
    </row>
    <row r="16" spans="2:6" x14ac:dyDescent="0.25">
      <c r="B16" s="16"/>
      <c r="C16" s="23"/>
      <c r="D16" s="16"/>
      <c r="E16" s="16"/>
      <c r="F16" s="16"/>
    </row>
    <row r="17" spans="2:6" x14ac:dyDescent="0.25">
      <c r="B17" s="16" t="s">
        <v>3</v>
      </c>
      <c r="C17" s="22">
        <f>100%-$C$15</f>
        <v>5.9866898148148717E-3</v>
      </c>
      <c r="D17" s="16"/>
      <c r="E17" s="16"/>
      <c r="F17" s="16"/>
    </row>
    <row r="18" spans="2:6" x14ac:dyDescent="0.25">
      <c r="B18" s="16"/>
      <c r="C18" s="23"/>
      <c r="D18" s="16"/>
      <c r="E18" s="16"/>
      <c r="F18" s="16"/>
    </row>
    <row r="19" spans="2:6" x14ac:dyDescent="0.25">
      <c r="B19" s="16" t="s">
        <v>5</v>
      </c>
      <c r="C19" s="22">
        <f>($E$10*100%)/$C$8</f>
        <v>4.9710648148148144E-3</v>
      </c>
      <c r="D19" s="16"/>
      <c r="E19" s="16"/>
      <c r="F19" s="16"/>
    </row>
    <row r="20" spans="2:6" x14ac:dyDescent="0.25">
      <c r="B20" s="16"/>
      <c r="C20" s="23"/>
      <c r="D20" s="16"/>
      <c r="E20" s="16"/>
      <c r="F20" s="16"/>
    </row>
    <row r="21" spans="2:6" x14ac:dyDescent="0.25">
      <c r="B21" s="16" t="s">
        <v>4</v>
      </c>
      <c r="C21" s="22">
        <f>($E$9*100%)/$C$8</f>
        <v>7.9571759259259255E-4</v>
      </c>
      <c r="D21" s="16"/>
      <c r="E21" s="16"/>
      <c r="F21" s="16"/>
    </row>
    <row r="22" spans="2:6" x14ac:dyDescent="0.25">
      <c r="B22" s="16"/>
      <c r="C22" s="23"/>
      <c r="D22" s="16"/>
      <c r="E22" s="16"/>
      <c r="F22" s="16"/>
    </row>
    <row r="23" spans="2:6" x14ac:dyDescent="0.25">
      <c r="B23" s="16" t="s">
        <v>6</v>
      </c>
      <c r="C23" s="22">
        <f>($E$11*100%)/$C$8</f>
        <v>0</v>
      </c>
      <c r="D23" s="16"/>
      <c r="E23" s="16" t="s">
        <v>20</v>
      </c>
      <c r="F23" s="16"/>
    </row>
    <row r="24" spans="2:6" x14ac:dyDescent="0.25">
      <c r="B24" s="16"/>
      <c r="C24" s="23"/>
      <c r="D24" s="16"/>
      <c r="E24" s="16"/>
      <c r="F24" s="16"/>
    </row>
    <row r="25" spans="2:6" x14ac:dyDescent="0.25">
      <c r="B25" s="16" t="s">
        <v>7</v>
      </c>
      <c r="C25" s="22">
        <f>($E$12*100%)/$C$8</f>
        <v>2.199074074074074E-4</v>
      </c>
      <c r="D25" s="16"/>
      <c r="E25" s="16"/>
      <c r="F25" s="16"/>
    </row>
  </sheetData>
  <sheetProtection formatCells="0" formatColumns="0"/>
  <mergeCells count="1">
    <mergeCell ref="B2:F3"/>
  </mergeCells>
  <phoneticPr fontId="0" type="noConversion"/>
  <conditionalFormatting sqref="E23">
    <cfRule type="expression" dxfId="5" priority="1" stopIfTrue="1">
      <formula>NOT(ISERROR(SEARCH("Errore",E23)))</formula>
    </cfRule>
    <cfRule type="cellIs" dxfId="4" priority="2" stopIfTrue="1" operator="equal">
      <formula>"Ok"</formula>
    </cfRule>
  </conditionalFormatting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AFFARI GENERALI</vt:lpstr>
      <vt:lpstr>Politiche Sociali e culturali</vt:lpstr>
      <vt:lpstr>Finanze e Tributi</vt:lpstr>
      <vt:lpstr>Urbanistica ed Edilizia</vt:lpstr>
      <vt:lpstr>Energy Manager</vt:lpstr>
      <vt:lpstr>Manutenzione e grandi opere</vt:lpstr>
      <vt:lpstr>Attività Produttive</vt:lpstr>
      <vt:lpstr>lavori pubblici e patrimonio</vt:lpstr>
      <vt:lpstr>Polizia Municipale</vt:lpstr>
      <vt:lpstr>AVVOCATURA</vt:lpstr>
      <vt:lpstr>anagrafe e cimitero</vt:lpstr>
      <vt:lpstr>TABELLA</vt:lpstr>
    </vt:vector>
  </TitlesOfParts>
  <Company>Olidata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Maria Manfredonia</cp:lastModifiedBy>
  <cp:lastPrinted>2022-09-06T11:00:24Z</cp:lastPrinted>
  <dcterms:created xsi:type="dcterms:W3CDTF">2013-07-04T10:27:46Z</dcterms:created>
  <dcterms:modified xsi:type="dcterms:W3CDTF">2022-09-06T13:19:36Z</dcterms:modified>
</cp:coreProperties>
</file>