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<sst xmlns="http://schemas.openxmlformats.org/spreadsheetml/2006/main" count="870" uniqueCount="149">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</sst>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1669003.43</v>
      </c>
      <c r="E5" s="38"/>
    </row>
    <row r="6" spans="2:5" ht="15">
      <c r="B6" s="8"/>
      <c r="C6" s="5" t="s">
        <v>5</v>
      </c>
      <c r="D6" s="39">
        <v>4865841.01</v>
      </c>
      <c r="E6" s="40"/>
    </row>
    <row r="7" spans="2:5" ht="15">
      <c r="B7" s="8"/>
      <c r="C7" s="5" t="s">
        <v>6</v>
      </c>
      <c r="D7" s="39">
        <v>896964.1599999999</v>
      </c>
      <c r="E7" s="40"/>
    </row>
    <row r="8" spans="2:5" ht="15.75" thickBot="1">
      <c r="B8" s="9"/>
      <c r="C8" s="6" t="s">
        <v>7</v>
      </c>
      <c r="D8" s="41"/>
      <c r="E8" s="42">
        <v>1145825.61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18039503.83</v>
      </c>
      <c r="E10" s="45">
        <v>14761074.729999997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4939400.08</v>
      </c>
      <c r="E14" s="45">
        <v>5214629.35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22978903.909999996</v>
      </c>
      <c r="E16" s="51">
        <f>E10+E11+E12+E13+E14+E15</f>
        <v>19975704.08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5160387.16</v>
      </c>
      <c r="E18" s="45">
        <v>5085868.96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5160387.16</v>
      </c>
      <c r="E23" s="51">
        <f>E18+E19+E20+E21+E22</f>
        <v>5085868.96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1837223.51</v>
      </c>
      <c r="E25" s="45">
        <v>1803401.1300000001</v>
      </c>
    </row>
    <row r="26" spans="2:5" ht="15">
      <c r="B26" s="13">
        <v>30200</v>
      </c>
      <c r="C26" s="54" t="s">
        <v>28</v>
      </c>
      <c r="D26" s="39">
        <v>1444766.73</v>
      </c>
      <c r="E26" s="45">
        <v>249760.75999999998</v>
      </c>
    </row>
    <row r="27" spans="2:5" ht="15">
      <c r="B27" s="13">
        <v>30300</v>
      </c>
      <c r="C27" s="54" t="s">
        <v>29</v>
      </c>
      <c r="D27" s="39">
        <v>35477.44</v>
      </c>
      <c r="E27" s="45">
        <v>35592.17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933738.68</v>
      </c>
      <c r="E29" s="50">
        <v>717466.35</v>
      </c>
    </row>
    <row r="30" spans="2:5" ht="15.75" thickBot="1">
      <c r="B30" s="16">
        <v>30000</v>
      </c>
      <c r="C30" s="15" t="s">
        <v>32</v>
      </c>
      <c r="D30" s="48">
        <f>D25+D26+D27+D28+D29</f>
        <v>4251206.36</v>
      </c>
      <c r="E30" s="51">
        <f>E25+E26+E27+E28+E29</f>
        <v>2806220.41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5746.49</v>
      </c>
      <c r="E33" s="59">
        <v>71515.85</v>
      </c>
    </row>
    <row r="34" spans="2:5" ht="15">
      <c r="B34" s="13">
        <v>40300</v>
      </c>
      <c r="C34" s="54" t="s">
        <v>37</v>
      </c>
      <c r="D34" s="61">
        <v>3075854.64</v>
      </c>
      <c r="E34" s="45">
        <v>4026123.23</v>
      </c>
    </row>
    <row r="35" spans="2:5" ht="15">
      <c r="B35" s="13">
        <v>40400</v>
      </c>
      <c r="C35" s="54" t="s">
        <v>38</v>
      </c>
      <c r="D35" s="39">
        <v>1981626.6800000002</v>
      </c>
      <c r="E35" s="45">
        <v>1103236.64</v>
      </c>
    </row>
    <row r="36" spans="2:5" ht="15">
      <c r="B36" s="13">
        <v>40500</v>
      </c>
      <c r="C36" s="54" t="s">
        <v>39</v>
      </c>
      <c r="D36" s="49">
        <v>858996.0599999998</v>
      </c>
      <c r="E36" s="50">
        <v>604685.7500000002</v>
      </c>
    </row>
    <row r="37" spans="2:5" ht="15.75" thickBot="1">
      <c r="B37" s="16">
        <v>40000</v>
      </c>
      <c r="C37" s="15" t="s">
        <v>40</v>
      </c>
      <c r="D37" s="48">
        <f>D32+D33+D34+D35+D36</f>
        <v>5922223.87</v>
      </c>
      <c r="E37" s="51">
        <f>E32+E33+E34+E35+E36</f>
        <v>5805561.47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2022162.8</v>
      </c>
      <c r="E42" s="62">
        <v>2616000</v>
      </c>
    </row>
    <row r="43" spans="2:5" ht="15.75" thickBot="1">
      <c r="B43" s="16">
        <v>50000</v>
      </c>
      <c r="C43" s="15" t="s">
        <v>47</v>
      </c>
      <c r="D43" s="48">
        <f>D39+D40+D41+D42</f>
        <v>2022162.8</v>
      </c>
      <c r="E43" s="51">
        <f>E39+E40+E41+E42</f>
        <v>2616000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2022162.8</v>
      </c>
      <c r="E47" s="45">
        <v>2143513.42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2022162.8</v>
      </c>
      <c r="E49" s="51">
        <f>E45+E46+E47+E48</f>
        <v>2143513.42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71985.82</v>
      </c>
      <c r="E51" s="62">
        <v>71985.82</v>
      </c>
    </row>
    <row r="52" spans="2:5" ht="15.75" thickBot="1">
      <c r="B52" s="16">
        <v>70000</v>
      </c>
      <c r="C52" s="15" t="s">
        <v>58</v>
      </c>
      <c r="D52" s="48">
        <f>D51</f>
        <v>71985.82</v>
      </c>
      <c r="E52" s="51">
        <f>E51</f>
        <v>71985.82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47653319.53</v>
      </c>
      <c r="E54" s="45">
        <v>47654075.199999996</v>
      </c>
    </row>
    <row r="55" spans="2:5" ht="15">
      <c r="B55" s="13">
        <v>90200</v>
      </c>
      <c r="C55" s="54" t="s">
        <v>62</v>
      </c>
      <c r="D55" s="61">
        <v>450841.47000000003</v>
      </c>
      <c r="E55" s="62">
        <v>604233.3600000001</v>
      </c>
    </row>
    <row r="56" spans="2:5" ht="15.75" thickBot="1">
      <c r="B56" s="16">
        <v>90000</v>
      </c>
      <c r="C56" s="15" t="s">
        <v>63</v>
      </c>
      <c r="D56" s="48">
        <f>D54+D55</f>
        <v>48104161</v>
      </c>
      <c r="E56" s="51">
        <f>E54+E55</f>
        <v>48258308.559999995</v>
      </c>
    </row>
    <row r="57" spans="2:5" ht="16.5" thickBot="1" thickTop="1">
      <c r="B57" s="109" t="s">
        <v>64</v>
      </c>
      <c r="C57" s="110"/>
      <c r="D57" s="52">
        <f>D16+D23+D30+D37+D43+D49+D52+D56</f>
        <v>90533193.72</v>
      </c>
      <c r="E57" s="55">
        <f>E16+E23+E30+E37+E43+E49+E52+E56</f>
        <v>86763162.72</v>
      </c>
    </row>
    <row r="58" spans="2:5" ht="16.5" thickBot="1" thickTop="1">
      <c r="B58" s="109" t="s">
        <v>65</v>
      </c>
      <c r="C58" s="110"/>
      <c r="D58" s="52">
        <f>D57+D5+D6+D7+D8</f>
        <v>97965002.32000001</v>
      </c>
      <c r="E58" s="55">
        <f>E57+E5+E6+E7+E8</f>
        <v>87908988.33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404491.11</v>
      </c>
      <c r="BV8" s="77">
        <f>BU8</f>
        <v>404491.11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3828164.4399999995</v>
      </c>
      <c r="E10" s="89">
        <v>11508</v>
      </c>
      <c r="F10" s="90">
        <v>3958874.5299999993</v>
      </c>
      <c r="G10" s="88">
        <v>217908.79</v>
      </c>
      <c r="H10" s="89">
        <v>0</v>
      </c>
      <c r="I10" s="90">
        <v>228307.85000000003</v>
      </c>
      <c r="J10" s="97">
        <v>808825.22</v>
      </c>
      <c r="K10" s="89">
        <v>0</v>
      </c>
      <c r="L10" s="101">
        <v>778984.8700000001</v>
      </c>
      <c r="M10" s="91">
        <v>65394.81999999999</v>
      </c>
      <c r="N10" s="89">
        <v>0</v>
      </c>
      <c r="O10" s="90">
        <v>65394.82</v>
      </c>
      <c r="P10" s="91">
        <v>141929.28999999998</v>
      </c>
      <c r="Q10" s="89">
        <v>0</v>
      </c>
      <c r="R10" s="90">
        <v>141929.29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64027.09</v>
      </c>
      <c r="AC10" s="89">
        <v>0</v>
      </c>
      <c r="AD10" s="90">
        <v>64027.08999999998</v>
      </c>
      <c r="AE10" s="91"/>
      <c r="AF10" s="89"/>
      <c r="AG10" s="90"/>
      <c r="AH10" s="91"/>
      <c r="AI10" s="89"/>
      <c r="AJ10" s="90"/>
      <c r="AK10" s="91">
        <v>875336.42</v>
      </c>
      <c r="AL10" s="89">
        <v>0</v>
      </c>
      <c r="AM10" s="90">
        <v>883504.7100000001</v>
      </c>
      <c r="AN10" s="91"/>
      <c r="AO10" s="89"/>
      <c r="AP10" s="90"/>
      <c r="AQ10" s="91">
        <v>175243.71000000002</v>
      </c>
      <c r="AR10" s="89">
        <v>0</v>
      </c>
      <c r="AS10" s="90">
        <v>175243.70999999993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6176829.779999999</v>
      </c>
      <c r="BW10" s="77">
        <f aca="true" t="shared" si="1" ref="BW10:BW19">E10+H10+K10+N10+Q10+T10+W10+Z10+AC10+AF10+AI10+AL10+AO10+AR10+AU10+AX10+BA10+BD10+BG10+BJ10+BM10+BP10+BS10</f>
        <v>11508</v>
      </c>
      <c r="BX10" s="79">
        <f aca="true" t="shared" si="2" ref="BX10:BX19">F10+I10+L10+O10+R10+U10+X10+AA10+AD10+AG10+AJ10+AM10+AP10+AS10+AV10+AY10+BB10+BE10+BH10+BK10+BN10+BQ10+BT10</f>
        <v>6296266.87</v>
      </c>
    </row>
    <row r="11" spans="2:76" ht="15">
      <c r="B11" s="13">
        <v>102</v>
      </c>
      <c r="C11" s="25" t="s">
        <v>92</v>
      </c>
      <c r="D11" s="88">
        <v>260861.50999999998</v>
      </c>
      <c r="E11" s="89">
        <v>0</v>
      </c>
      <c r="F11" s="90">
        <v>238250.81</v>
      </c>
      <c r="G11" s="88">
        <v>12792.01</v>
      </c>
      <c r="H11" s="89">
        <v>0</v>
      </c>
      <c r="I11" s="90">
        <v>12792.01</v>
      </c>
      <c r="J11" s="97">
        <v>53265.01</v>
      </c>
      <c r="K11" s="89">
        <v>0</v>
      </c>
      <c r="L11" s="101">
        <v>52264.99999999999</v>
      </c>
      <c r="M11" s="91">
        <v>2435.77</v>
      </c>
      <c r="N11" s="89">
        <v>0</v>
      </c>
      <c r="O11" s="90">
        <v>2435.77</v>
      </c>
      <c r="P11" s="91">
        <v>9568.17</v>
      </c>
      <c r="Q11" s="89">
        <v>0</v>
      </c>
      <c r="R11" s="90">
        <v>9568.169999999998</v>
      </c>
      <c r="S11" s="91">
        <v>0</v>
      </c>
      <c r="T11" s="89">
        <v>0</v>
      </c>
      <c r="U11" s="90">
        <v>0</v>
      </c>
      <c r="V11" s="91"/>
      <c r="W11" s="89"/>
      <c r="X11" s="90"/>
      <c r="Y11" s="91"/>
      <c r="Z11" s="89"/>
      <c r="AA11" s="90"/>
      <c r="AB11" s="91">
        <v>4344.450000000001</v>
      </c>
      <c r="AC11" s="89">
        <v>0</v>
      </c>
      <c r="AD11" s="90">
        <v>4344.45</v>
      </c>
      <c r="AE11" s="91"/>
      <c r="AF11" s="89"/>
      <c r="AG11" s="90"/>
      <c r="AH11" s="91">
        <v>0</v>
      </c>
      <c r="AI11" s="89">
        <v>0</v>
      </c>
      <c r="AJ11" s="90">
        <v>0</v>
      </c>
      <c r="AK11" s="91">
        <v>24480.810000000005</v>
      </c>
      <c r="AL11" s="89">
        <v>0</v>
      </c>
      <c r="AM11" s="90">
        <v>24480.809999999998</v>
      </c>
      <c r="AN11" s="91"/>
      <c r="AO11" s="89"/>
      <c r="AP11" s="90"/>
      <c r="AQ11" s="91">
        <v>11715.83</v>
      </c>
      <c r="AR11" s="89">
        <v>0</v>
      </c>
      <c r="AS11" s="90">
        <v>11715.830000000002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379463.56</v>
      </c>
      <c r="BW11" s="77">
        <f t="shared" si="1"/>
        <v>0</v>
      </c>
      <c r="BX11" s="79">
        <f t="shared" si="2"/>
        <v>355852.85000000003</v>
      </c>
    </row>
    <row r="12" spans="2:76" ht="15">
      <c r="B12" s="13">
        <v>103</v>
      </c>
      <c r="C12" s="25" t="s">
        <v>93</v>
      </c>
      <c r="D12" s="88">
        <v>2188804.3599999994</v>
      </c>
      <c r="E12" s="89">
        <v>28404.940000000002</v>
      </c>
      <c r="F12" s="90">
        <v>1742402.7799999993</v>
      </c>
      <c r="G12" s="88">
        <v>93859.56</v>
      </c>
      <c r="H12" s="89">
        <v>0</v>
      </c>
      <c r="I12" s="90">
        <v>169706.92</v>
      </c>
      <c r="J12" s="97">
        <v>160462.18</v>
      </c>
      <c r="K12" s="89">
        <v>5397.280000000001</v>
      </c>
      <c r="L12" s="101">
        <v>192261.50999999998</v>
      </c>
      <c r="M12" s="91">
        <v>614839.47</v>
      </c>
      <c r="N12" s="89">
        <v>0</v>
      </c>
      <c r="O12" s="90">
        <v>617841.8300000001</v>
      </c>
      <c r="P12" s="91">
        <v>157965.44</v>
      </c>
      <c r="Q12" s="89">
        <v>0</v>
      </c>
      <c r="R12" s="90">
        <v>149100.72</v>
      </c>
      <c r="S12" s="91">
        <v>24732.800000000003</v>
      </c>
      <c r="T12" s="89">
        <v>0</v>
      </c>
      <c r="U12" s="90">
        <v>24289.710000000003</v>
      </c>
      <c r="V12" s="91">
        <v>4782.4</v>
      </c>
      <c r="W12" s="89">
        <v>0</v>
      </c>
      <c r="X12" s="90">
        <v>9782.4</v>
      </c>
      <c r="Y12" s="91">
        <v>2750</v>
      </c>
      <c r="Z12" s="89">
        <v>0</v>
      </c>
      <c r="AA12" s="90">
        <v>2750</v>
      </c>
      <c r="AB12" s="91">
        <v>6417235.970000001</v>
      </c>
      <c r="AC12" s="89">
        <v>11176.720000000001</v>
      </c>
      <c r="AD12" s="90">
        <v>6869802.580000002</v>
      </c>
      <c r="AE12" s="91">
        <v>1149316.27</v>
      </c>
      <c r="AF12" s="89">
        <v>59026.34</v>
      </c>
      <c r="AG12" s="90">
        <v>987269.76</v>
      </c>
      <c r="AH12" s="91">
        <v>9536.27</v>
      </c>
      <c r="AI12" s="89">
        <v>0</v>
      </c>
      <c r="AJ12" s="90">
        <v>15693.45</v>
      </c>
      <c r="AK12" s="91">
        <v>5235696.45</v>
      </c>
      <c r="AL12" s="89">
        <v>287463.53</v>
      </c>
      <c r="AM12" s="90">
        <v>4012658.9</v>
      </c>
      <c r="AN12" s="91"/>
      <c r="AO12" s="89"/>
      <c r="AP12" s="90"/>
      <c r="AQ12" s="91">
        <v>237425.38</v>
      </c>
      <c r="AR12" s="89">
        <v>800</v>
      </c>
      <c r="AS12" s="90">
        <v>209679.61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>
        <v>0</v>
      </c>
      <c r="BD12" s="89">
        <v>0</v>
      </c>
      <c r="BE12" s="90">
        <v>0</v>
      </c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16297406.549999999</v>
      </c>
      <c r="BW12" s="77">
        <f t="shared" si="1"/>
        <v>392268.81000000006</v>
      </c>
      <c r="BX12" s="79">
        <f t="shared" si="2"/>
        <v>15003240.17</v>
      </c>
    </row>
    <row r="13" spans="2:76" ht="15">
      <c r="B13" s="13">
        <v>104</v>
      </c>
      <c r="C13" s="25" t="s">
        <v>19</v>
      </c>
      <c r="D13" s="88">
        <v>129211.04</v>
      </c>
      <c r="E13" s="89">
        <v>0</v>
      </c>
      <c r="F13" s="90">
        <v>311408.55</v>
      </c>
      <c r="G13" s="88"/>
      <c r="H13" s="89"/>
      <c r="I13" s="90"/>
      <c r="J13" s="97"/>
      <c r="K13" s="89"/>
      <c r="L13" s="101"/>
      <c r="M13" s="91">
        <v>26999.99</v>
      </c>
      <c r="N13" s="89">
        <v>0</v>
      </c>
      <c r="O13" s="90">
        <v>84920.19999999997</v>
      </c>
      <c r="P13" s="91">
        <v>20515.739999999998</v>
      </c>
      <c r="Q13" s="89">
        <v>0</v>
      </c>
      <c r="R13" s="90">
        <v>22479.51</v>
      </c>
      <c r="S13" s="91"/>
      <c r="T13" s="89"/>
      <c r="U13" s="90"/>
      <c r="V13" s="91"/>
      <c r="W13" s="89"/>
      <c r="X13" s="90"/>
      <c r="Y13" s="91"/>
      <c r="Z13" s="89"/>
      <c r="AA13" s="90"/>
      <c r="AB13" s="91">
        <v>9255.42</v>
      </c>
      <c r="AC13" s="89">
        <v>0</v>
      </c>
      <c r="AD13" s="90">
        <v>9255.42</v>
      </c>
      <c r="AE13" s="91"/>
      <c r="AF13" s="89"/>
      <c r="AG13" s="90"/>
      <c r="AH13" s="91"/>
      <c r="AI13" s="89"/>
      <c r="AJ13" s="90"/>
      <c r="AK13" s="91">
        <v>474460.2</v>
      </c>
      <c r="AL13" s="89">
        <v>1046.6</v>
      </c>
      <c r="AM13" s="90">
        <v>260212.43000000002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660442.39</v>
      </c>
      <c r="BW13" s="77">
        <f t="shared" si="1"/>
        <v>1046.6</v>
      </c>
      <c r="BX13" s="79">
        <f t="shared" si="2"/>
        <v>688276.11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79082.77</v>
      </c>
      <c r="E16" s="89">
        <v>0</v>
      </c>
      <c r="F16" s="90">
        <v>79082.77</v>
      </c>
      <c r="G16" s="88">
        <v>33786.88</v>
      </c>
      <c r="H16" s="89">
        <v>0</v>
      </c>
      <c r="I16" s="90">
        <v>33786.88</v>
      </c>
      <c r="J16" s="97"/>
      <c r="K16" s="89"/>
      <c r="L16" s="101"/>
      <c r="M16" s="91">
        <v>99522</v>
      </c>
      <c r="N16" s="89">
        <v>0</v>
      </c>
      <c r="O16" s="90">
        <v>99522</v>
      </c>
      <c r="P16" s="97">
        <v>14429.93</v>
      </c>
      <c r="Q16" s="89">
        <v>0</v>
      </c>
      <c r="R16" s="101">
        <v>14429.93</v>
      </c>
      <c r="S16" s="91"/>
      <c r="T16" s="89"/>
      <c r="U16" s="90"/>
      <c r="V16" s="91"/>
      <c r="W16" s="89"/>
      <c r="X16" s="90"/>
      <c r="Y16" s="97">
        <v>485649.57</v>
      </c>
      <c r="Z16" s="89">
        <v>0</v>
      </c>
      <c r="AA16" s="101">
        <v>485649.57</v>
      </c>
      <c r="AB16" s="91">
        <v>265996.91</v>
      </c>
      <c r="AC16" s="89">
        <v>0</v>
      </c>
      <c r="AD16" s="90">
        <v>115996.90999999999</v>
      </c>
      <c r="AE16" s="97">
        <v>188609.53</v>
      </c>
      <c r="AF16" s="89">
        <v>0</v>
      </c>
      <c r="AG16" s="101">
        <v>188609.53</v>
      </c>
      <c r="AH16" s="97"/>
      <c r="AI16" s="89"/>
      <c r="AJ16" s="101"/>
      <c r="AK16" s="97">
        <v>4749.66</v>
      </c>
      <c r="AL16" s="89">
        <v>0</v>
      </c>
      <c r="AM16" s="101">
        <v>4749.66</v>
      </c>
      <c r="AN16" s="97"/>
      <c r="AO16" s="89"/>
      <c r="AP16" s="101"/>
      <c r="AQ16" s="97">
        <v>49448.37</v>
      </c>
      <c r="AR16" s="89">
        <v>0</v>
      </c>
      <c r="AS16" s="101">
        <v>49448.37</v>
      </c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159340.11</v>
      </c>
      <c r="BM16" s="89">
        <v>0</v>
      </c>
      <c r="BN16" s="90">
        <v>159340.11</v>
      </c>
      <c r="BO16" s="91">
        <v>469.98</v>
      </c>
      <c r="BP16" s="89">
        <v>0</v>
      </c>
      <c r="BQ16" s="90">
        <v>494.65000000000003</v>
      </c>
      <c r="BR16" s="97"/>
      <c r="BS16" s="89"/>
      <c r="BT16" s="101"/>
      <c r="BU16" s="76"/>
      <c r="BV16" s="85">
        <f t="shared" si="0"/>
        <v>1381085.71</v>
      </c>
      <c r="BW16" s="77">
        <f t="shared" si="1"/>
        <v>0</v>
      </c>
      <c r="BX16" s="79">
        <f t="shared" si="2"/>
        <v>1231110.38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79414.45</v>
      </c>
      <c r="E18" s="89">
        <v>0</v>
      </c>
      <c r="F18" s="90">
        <v>55007.240000000005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79414.45</v>
      </c>
      <c r="BW18" s="77">
        <f t="shared" si="1"/>
        <v>0</v>
      </c>
      <c r="BX18" s="79">
        <f t="shared" si="2"/>
        <v>55007.240000000005</v>
      </c>
    </row>
    <row r="19" spans="2:76" ht="15">
      <c r="B19" s="13">
        <v>110</v>
      </c>
      <c r="C19" s="25" t="s">
        <v>98</v>
      </c>
      <c r="D19" s="88">
        <v>1550605.8299999998</v>
      </c>
      <c r="E19" s="89">
        <v>0</v>
      </c>
      <c r="F19" s="90">
        <v>1054695.9400000002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>
        <v>0</v>
      </c>
      <c r="V19" s="97"/>
      <c r="W19" s="89"/>
      <c r="X19" s="101"/>
      <c r="Y19" s="97"/>
      <c r="Z19" s="89"/>
      <c r="AA19" s="101"/>
      <c r="AB19" s="97">
        <v>242828.46</v>
      </c>
      <c r="AC19" s="89">
        <v>0</v>
      </c>
      <c r="AD19" s="101">
        <v>577071.15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1793434.2899999998</v>
      </c>
      <c r="BW19" s="77">
        <f t="shared" si="1"/>
        <v>0</v>
      </c>
      <c r="BX19" s="79">
        <f t="shared" si="2"/>
        <v>1631767.0900000003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8116144.3999999985</v>
      </c>
      <c r="E20" s="78">
        <f t="shared" si="3"/>
        <v>39912.94</v>
      </c>
      <c r="F20" s="79">
        <f t="shared" si="3"/>
        <v>7439722.619999998</v>
      </c>
      <c r="G20" s="85">
        <f t="shared" si="3"/>
        <v>358347.24</v>
      </c>
      <c r="H20" s="78">
        <f t="shared" si="3"/>
        <v>0</v>
      </c>
      <c r="I20" s="79">
        <f t="shared" si="3"/>
        <v>444593.66000000003</v>
      </c>
      <c r="J20" s="98">
        <f t="shared" si="3"/>
        <v>1022552.4099999999</v>
      </c>
      <c r="K20" s="78">
        <f t="shared" si="3"/>
        <v>5397.280000000001</v>
      </c>
      <c r="L20" s="77">
        <f t="shared" si="3"/>
        <v>1023511.3800000001</v>
      </c>
      <c r="M20" s="98">
        <f t="shared" si="3"/>
        <v>809192.0499999999</v>
      </c>
      <c r="N20" s="78">
        <f t="shared" si="3"/>
        <v>0</v>
      </c>
      <c r="O20" s="77">
        <f t="shared" si="3"/>
        <v>870114.62</v>
      </c>
      <c r="P20" s="98">
        <f t="shared" si="3"/>
        <v>344408.57</v>
      </c>
      <c r="Q20" s="78">
        <f t="shared" si="3"/>
        <v>0</v>
      </c>
      <c r="R20" s="77">
        <f t="shared" si="3"/>
        <v>337507.62000000005</v>
      </c>
      <c r="S20" s="98">
        <f t="shared" si="3"/>
        <v>24732.800000000003</v>
      </c>
      <c r="T20" s="78">
        <f t="shared" si="3"/>
        <v>0</v>
      </c>
      <c r="U20" s="77">
        <f t="shared" si="3"/>
        <v>24289.710000000003</v>
      </c>
      <c r="V20" s="98">
        <f t="shared" si="3"/>
        <v>4782.4</v>
      </c>
      <c r="W20" s="78">
        <f t="shared" si="3"/>
        <v>0</v>
      </c>
      <c r="X20" s="77">
        <f t="shared" si="3"/>
        <v>9782.4</v>
      </c>
      <c r="Y20" s="98">
        <f t="shared" si="3"/>
        <v>488399.57</v>
      </c>
      <c r="Z20" s="78">
        <f t="shared" si="3"/>
        <v>0</v>
      </c>
      <c r="AA20" s="77">
        <f t="shared" si="3"/>
        <v>488399.57</v>
      </c>
      <c r="AB20" s="98">
        <f t="shared" si="3"/>
        <v>7003688.300000001</v>
      </c>
      <c r="AC20" s="78">
        <f t="shared" si="3"/>
        <v>11176.720000000001</v>
      </c>
      <c r="AD20" s="77">
        <f t="shared" si="3"/>
        <v>7640497.600000002</v>
      </c>
      <c r="AE20" s="98">
        <f t="shared" si="3"/>
        <v>1337925.8</v>
      </c>
      <c r="AF20" s="78">
        <f t="shared" si="3"/>
        <v>59026.34</v>
      </c>
      <c r="AG20" s="77">
        <f t="shared" si="3"/>
        <v>1175879.29</v>
      </c>
      <c r="AH20" s="98">
        <f t="shared" si="3"/>
        <v>9536.27</v>
      </c>
      <c r="AI20" s="78">
        <f t="shared" si="3"/>
        <v>0</v>
      </c>
      <c r="AJ20" s="77">
        <f t="shared" si="3"/>
        <v>15693.45</v>
      </c>
      <c r="AK20" s="98">
        <f t="shared" si="3"/>
        <v>6614723.540000001</v>
      </c>
      <c r="AL20" s="78">
        <f t="shared" si="3"/>
        <v>288510.13</v>
      </c>
      <c r="AM20" s="77">
        <f t="shared" si="3"/>
        <v>5185606.51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473833.29000000004</v>
      </c>
      <c r="AR20" s="78">
        <f t="shared" si="3"/>
        <v>800</v>
      </c>
      <c r="AS20" s="77">
        <f t="shared" si="3"/>
        <v>446087.5199999999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159340.11</v>
      </c>
      <c r="BM20" s="78">
        <f t="shared" si="3"/>
        <v>0</v>
      </c>
      <c r="BN20" s="77">
        <f t="shared" si="3"/>
        <v>159340.11</v>
      </c>
      <c r="BO20" s="98">
        <f t="shared" si="3"/>
        <v>469.98</v>
      </c>
      <c r="BP20" s="78">
        <f t="shared" si="3"/>
        <v>0</v>
      </c>
      <c r="BQ20" s="77">
        <f t="shared" si="3"/>
        <v>494.65000000000003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26768076.729999997</v>
      </c>
      <c r="BW20" s="77">
        <f>BW10+BW11+BW12+BW13+BW14+BW15+BW16+BW17+BW18+BW19</f>
        <v>404823.41000000003</v>
      </c>
      <c r="BX20" s="95">
        <f>BX10+BX11+BX12+BX13+BX14+BX15+BX16+BX17+BX18+BX19</f>
        <v>25261520.709999997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1158660.8800000001</v>
      </c>
      <c r="E24" s="89">
        <v>207952.66000000003</v>
      </c>
      <c r="F24" s="90">
        <v>4438602.22</v>
      </c>
      <c r="G24" s="88">
        <v>7331.389999999999</v>
      </c>
      <c r="H24" s="89">
        <v>0</v>
      </c>
      <c r="I24" s="90">
        <v>877.92</v>
      </c>
      <c r="J24" s="97">
        <v>44474.68</v>
      </c>
      <c r="K24" s="89">
        <v>79669.71</v>
      </c>
      <c r="L24" s="101">
        <v>36325.08</v>
      </c>
      <c r="M24" s="97">
        <v>14012.64</v>
      </c>
      <c r="N24" s="89">
        <v>11619.89</v>
      </c>
      <c r="O24" s="101">
        <v>456464.53</v>
      </c>
      <c r="P24" s="97"/>
      <c r="Q24" s="89"/>
      <c r="R24" s="101"/>
      <c r="S24" s="97"/>
      <c r="T24" s="89"/>
      <c r="U24" s="101"/>
      <c r="V24" s="97"/>
      <c r="W24" s="89"/>
      <c r="X24" s="101"/>
      <c r="Y24" s="97">
        <v>2136164.6900000004</v>
      </c>
      <c r="Z24" s="89">
        <v>5153682.89</v>
      </c>
      <c r="AA24" s="101">
        <v>1495550.97</v>
      </c>
      <c r="AB24" s="97">
        <v>300000</v>
      </c>
      <c r="AC24" s="89">
        <v>0</v>
      </c>
      <c r="AD24" s="101">
        <v>0</v>
      </c>
      <c r="AE24" s="97">
        <v>27612.800000000003</v>
      </c>
      <c r="AF24" s="89">
        <v>42387.2</v>
      </c>
      <c r="AG24" s="101">
        <v>0</v>
      </c>
      <c r="AH24" s="97">
        <v>3500</v>
      </c>
      <c r="AI24" s="89">
        <v>0</v>
      </c>
      <c r="AJ24" s="101">
        <v>3500</v>
      </c>
      <c r="AK24" s="97">
        <v>5746.49</v>
      </c>
      <c r="AL24" s="89">
        <v>0</v>
      </c>
      <c r="AM24" s="101">
        <v>25740.64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3697503.5700000003</v>
      </c>
      <c r="BW24" s="77">
        <f t="shared" si="4"/>
        <v>5495312.35</v>
      </c>
      <c r="BX24" s="79">
        <f t="shared" si="4"/>
        <v>6457061.359999999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8643.560000000001</v>
      </c>
      <c r="AL26" s="89">
        <v>0</v>
      </c>
      <c r="AM26" s="101">
        <v>8643.560000000001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8643.560000000001</v>
      </c>
      <c r="BW26" s="77">
        <f t="shared" si="4"/>
        <v>0</v>
      </c>
      <c r="BX26" s="79">
        <f t="shared" si="4"/>
        <v>8643.560000000001</v>
      </c>
    </row>
    <row r="27" spans="2:76" ht="15">
      <c r="B27" s="13">
        <v>205</v>
      </c>
      <c r="C27" s="25" t="s">
        <v>107</v>
      </c>
      <c r="D27" s="88">
        <v>160024.16999999998</v>
      </c>
      <c r="E27" s="89">
        <v>0</v>
      </c>
      <c r="F27" s="90">
        <v>155504.21000000002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32202.209999999992</v>
      </c>
      <c r="AL27" s="89">
        <v>212822.57</v>
      </c>
      <c r="AM27" s="101">
        <v>6970.72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192226.37999999998</v>
      </c>
      <c r="BW27" s="77">
        <f t="shared" si="4"/>
        <v>212822.57</v>
      </c>
      <c r="BX27" s="79">
        <f t="shared" si="4"/>
        <v>162474.93000000002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1318685.05</v>
      </c>
      <c r="E28" s="78">
        <f t="shared" si="5"/>
        <v>207952.66000000003</v>
      </c>
      <c r="F28" s="79">
        <f t="shared" si="5"/>
        <v>4594106.43</v>
      </c>
      <c r="G28" s="85">
        <f t="shared" si="5"/>
        <v>7331.389999999999</v>
      </c>
      <c r="H28" s="78">
        <f t="shared" si="5"/>
        <v>0</v>
      </c>
      <c r="I28" s="79">
        <f t="shared" si="5"/>
        <v>877.92</v>
      </c>
      <c r="J28" s="98">
        <f t="shared" si="5"/>
        <v>44474.68</v>
      </c>
      <c r="K28" s="78">
        <f t="shared" si="5"/>
        <v>79669.71</v>
      </c>
      <c r="L28" s="77">
        <f t="shared" si="5"/>
        <v>36325.08</v>
      </c>
      <c r="M28" s="98">
        <f t="shared" si="5"/>
        <v>14012.64</v>
      </c>
      <c r="N28" s="78">
        <f t="shared" si="5"/>
        <v>11619.89</v>
      </c>
      <c r="O28" s="77">
        <f t="shared" si="5"/>
        <v>456464.53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2136164.6900000004</v>
      </c>
      <c r="Z28" s="78">
        <f t="shared" si="5"/>
        <v>5153682.89</v>
      </c>
      <c r="AA28" s="77">
        <f t="shared" si="5"/>
        <v>1495550.97</v>
      </c>
      <c r="AB28" s="98">
        <f t="shared" si="5"/>
        <v>300000</v>
      </c>
      <c r="AC28" s="78">
        <f t="shared" si="5"/>
        <v>0</v>
      </c>
      <c r="AD28" s="77">
        <f t="shared" si="5"/>
        <v>0</v>
      </c>
      <c r="AE28" s="98">
        <f t="shared" si="5"/>
        <v>27612.800000000003</v>
      </c>
      <c r="AF28" s="78">
        <f t="shared" si="5"/>
        <v>42387.2</v>
      </c>
      <c r="AG28" s="77">
        <f t="shared" si="5"/>
        <v>0</v>
      </c>
      <c r="AH28" s="98">
        <f t="shared" si="5"/>
        <v>3500</v>
      </c>
      <c r="AI28" s="78">
        <f t="shared" si="5"/>
        <v>0</v>
      </c>
      <c r="AJ28" s="77">
        <f aca="true" t="shared" si="6" ref="AJ28:BO28">AJ23+AJ24+AJ25+AJ26+AJ27</f>
        <v>3500</v>
      </c>
      <c r="AK28" s="98">
        <f t="shared" si="6"/>
        <v>46592.259999999995</v>
      </c>
      <c r="AL28" s="78">
        <f t="shared" si="6"/>
        <v>212822.57</v>
      </c>
      <c r="AM28" s="77">
        <f t="shared" si="6"/>
        <v>41354.92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3898373.5100000002</v>
      </c>
      <c r="BW28" s="77">
        <f>BW23+BW24+BW25+BW26+BW27</f>
        <v>5708134.92</v>
      </c>
      <c r="BX28" s="95">
        <f>BX23+BX24+BX25+BX26+BX27</f>
        <v>6628179.849999999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914.1399999999994</v>
      </c>
      <c r="E31" s="89">
        <v>0</v>
      </c>
      <c r="F31" s="90">
        <v>914.14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914.1399999999994</v>
      </c>
      <c r="BW31" s="77">
        <f t="shared" si="7"/>
        <v>0</v>
      </c>
      <c r="BX31" s="79">
        <f t="shared" si="7"/>
        <v>914.14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2022162.8</v>
      </c>
      <c r="E34" s="89">
        <v>0</v>
      </c>
      <c r="F34" s="90">
        <v>2022162.8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2022162.8</v>
      </c>
      <c r="BW34" s="77">
        <f t="shared" si="7"/>
        <v>0</v>
      </c>
      <c r="BX34" s="79">
        <f t="shared" si="7"/>
        <v>2022162.8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2023076.94</v>
      </c>
      <c r="E35" s="78">
        <f t="shared" si="8"/>
        <v>0</v>
      </c>
      <c r="F35" s="79">
        <f t="shared" si="8"/>
        <v>2023076.94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2023076.94</v>
      </c>
      <c r="BW35" s="77">
        <f>BW31+BW32+BW33+BW34</f>
        <v>0</v>
      </c>
      <c r="BX35" s="95">
        <f>BX31+BX32+BX33+BX34</f>
        <v>2023076.94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1605500.79</v>
      </c>
      <c r="BM40" s="89">
        <v>0</v>
      </c>
      <c r="BN40" s="101">
        <v>1605500.79</v>
      </c>
      <c r="BO40" s="97"/>
      <c r="BP40" s="89"/>
      <c r="BQ40" s="101"/>
      <c r="BR40" s="97"/>
      <c r="BS40" s="89"/>
      <c r="BT40" s="101"/>
      <c r="BU40" s="76"/>
      <c r="BV40" s="85">
        <f t="shared" si="10"/>
        <v>1605500.79</v>
      </c>
      <c r="BW40" s="77">
        <f t="shared" si="10"/>
        <v>0</v>
      </c>
      <c r="BX40" s="79">
        <f t="shared" si="10"/>
        <v>1605500.79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1605500.79</v>
      </c>
      <c r="BM42" s="78">
        <f t="shared" si="12"/>
        <v>0</v>
      </c>
      <c r="BN42" s="77">
        <f t="shared" si="12"/>
        <v>1605500.79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1605500.79</v>
      </c>
      <c r="BW42" s="77">
        <f>BW38+BW39+BW40+BW41</f>
        <v>0</v>
      </c>
      <c r="BX42" s="95">
        <f>BX38+BX39+BX40+BX41</f>
        <v>1605500.79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71985.82</v>
      </c>
      <c r="BP45" s="89">
        <v>0</v>
      </c>
      <c r="BQ45" s="101">
        <v>71985.82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71985.82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71985.82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71985.82</v>
      </c>
      <c r="BP46" s="78">
        <f>BP45</f>
        <v>0</v>
      </c>
      <c r="BQ46" s="95">
        <f>BQ45</f>
        <v>71985.82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71985.82</v>
      </c>
      <c r="BW46" s="77">
        <f>BW45</f>
        <v>0</v>
      </c>
      <c r="BX46" s="95">
        <f>BX45</f>
        <v>71985.82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47828438.160000004</v>
      </c>
      <c r="BS49" s="89">
        <v>0</v>
      </c>
      <c r="BT49" s="101">
        <v>47816475.50999999</v>
      </c>
      <c r="BU49" s="76"/>
      <c r="BV49" s="85">
        <f aca="true" t="shared" si="15" ref="BV49:BX50">D49+G49+J49+M49+P49+S49+V49+Y49+AB49+AE49+AH49+AK49+AN49+AQ49+AT49+AW49+AZ49+BC49+BF49+BI49+BL49+BO49+BR49</f>
        <v>47828438.160000004</v>
      </c>
      <c r="BW49" s="77">
        <f t="shared" si="15"/>
        <v>0</v>
      </c>
      <c r="BX49" s="79">
        <f t="shared" si="15"/>
        <v>47816475.50999999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275722.83999999997</v>
      </c>
      <c r="BS50" s="89">
        <v>0</v>
      </c>
      <c r="BT50" s="101">
        <v>995624.0499999999</v>
      </c>
      <c r="BU50" s="76"/>
      <c r="BV50" s="85">
        <f t="shared" si="15"/>
        <v>275722.83999999997</v>
      </c>
      <c r="BW50" s="77">
        <f t="shared" si="15"/>
        <v>0</v>
      </c>
      <c r="BX50" s="79">
        <f t="shared" si="15"/>
        <v>995624.0499999999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48104161.00000001</v>
      </c>
      <c r="BS51" s="78">
        <f>BS49+BS50</f>
        <v>0</v>
      </c>
      <c r="BT51" s="77">
        <f>BT49+BT50</f>
        <v>48812099.55999999</v>
      </c>
      <c r="BU51" s="85"/>
      <c r="BV51" s="85">
        <f>BV49+BV50</f>
        <v>48104161.00000001</v>
      </c>
      <c r="BW51" s="77">
        <f>BW49+BW50</f>
        <v>0</v>
      </c>
      <c r="BX51" s="95">
        <f>BX49+BX50</f>
        <v>48812099.55999999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11457906.389999999</v>
      </c>
      <c r="E53" s="86">
        <f t="shared" si="18"/>
        <v>247865.60000000003</v>
      </c>
      <c r="F53" s="86">
        <f t="shared" si="18"/>
        <v>14056905.989999996</v>
      </c>
      <c r="G53" s="86">
        <f t="shared" si="18"/>
        <v>365678.63</v>
      </c>
      <c r="H53" s="86">
        <f t="shared" si="18"/>
        <v>0</v>
      </c>
      <c r="I53" s="86">
        <f t="shared" si="18"/>
        <v>445471.58</v>
      </c>
      <c r="J53" s="86">
        <f t="shared" si="18"/>
        <v>1067027.0899999999</v>
      </c>
      <c r="K53" s="86">
        <f t="shared" si="18"/>
        <v>85066.99</v>
      </c>
      <c r="L53" s="86">
        <f t="shared" si="18"/>
        <v>1059836.4600000002</v>
      </c>
      <c r="M53" s="86">
        <f t="shared" si="18"/>
        <v>823204.69</v>
      </c>
      <c r="N53" s="86">
        <f t="shared" si="18"/>
        <v>11619.89</v>
      </c>
      <c r="O53" s="86">
        <f t="shared" si="18"/>
        <v>1326579.15</v>
      </c>
      <c r="P53" s="86">
        <f t="shared" si="18"/>
        <v>344408.57</v>
      </c>
      <c r="Q53" s="86">
        <f t="shared" si="18"/>
        <v>0</v>
      </c>
      <c r="R53" s="86">
        <f t="shared" si="18"/>
        <v>337507.62000000005</v>
      </c>
      <c r="S53" s="86">
        <f t="shared" si="18"/>
        <v>24732.800000000003</v>
      </c>
      <c r="T53" s="86">
        <f t="shared" si="18"/>
        <v>0</v>
      </c>
      <c r="U53" s="86">
        <f t="shared" si="18"/>
        <v>24289.710000000003</v>
      </c>
      <c r="V53" s="86">
        <f t="shared" si="18"/>
        <v>4782.4</v>
      </c>
      <c r="W53" s="86">
        <f t="shared" si="18"/>
        <v>0</v>
      </c>
      <c r="X53" s="86">
        <f t="shared" si="18"/>
        <v>9782.4</v>
      </c>
      <c r="Y53" s="86">
        <f t="shared" si="18"/>
        <v>2624564.2600000002</v>
      </c>
      <c r="Z53" s="86">
        <f t="shared" si="18"/>
        <v>5153682.89</v>
      </c>
      <c r="AA53" s="86">
        <f t="shared" si="18"/>
        <v>1983950.54</v>
      </c>
      <c r="AB53" s="86">
        <f t="shared" si="18"/>
        <v>7303688.300000001</v>
      </c>
      <c r="AC53" s="86">
        <f t="shared" si="18"/>
        <v>11176.720000000001</v>
      </c>
      <c r="AD53" s="86">
        <f t="shared" si="18"/>
        <v>7640497.600000002</v>
      </c>
      <c r="AE53" s="86">
        <f t="shared" si="18"/>
        <v>1365538.6</v>
      </c>
      <c r="AF53" s="86">
        <f t="shared" si="18"/>
        <v>101413.54</v>
      </c>
      <c r="AG53" s="86">
        <f t="shared" si="18"/>
        <v>1175879.29</v>
      </c>
      <c r="AH53" s="86">
        <f t="shared" si="18"/>
        <v>13036.27</v>
      </c>
      <c r="AI53" s="86">
        <f t="shared" si="18"/>
        <v>0</v>
      </c>
      <c r="AJ53" s="86">
        <f aca="true" t="shared" si="19" ref="AJ53:BT53">AJ20+AJ28+AJ35+AJ42+AJ46+AJ51</f>
        <v>19193.45</v>
      </c>
      <c r="AK53" s="86">
        <f t="shared" si="19"/>
        <v>6661315.800000001</v>
      </c>
      <c r="AL53" s="86">
        <f t="shared" si="19"/>
        <v>501332.7</v>
      </c>
      <c r="AM53" s="86">
        <f t="shared" si="19"/>
        <v>5226961.43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473833.29000000004</v>
      </c>
      <c r="AR53" s="86">
        <f t="shared" si="19"/>
        <v>800</v>
      </c>
      <c r="AS53" s="86">
        <f t="shared" si="19"/>
        <v>446087.5199999999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1764840.9</v>
      </c>
      <c r="BM53" s="86">
        <f t="shared" si="19"/>
        <v>0</v>
      </c>
      <c r="BN53" s="86">
        <f t="shared" si="19"/>
        <v>1764840.9</v>
      </c>
      <c r="BO53" s="86">
        <f t="shared" si="19"/>
        <v>72455.8</v>
      </c>
      <c r="BP53" s="86">
        <f t="shared" si="19"/>
        <v>0</v>
      </c>
      <c r="BQ53" s="86">
        <f t="shared" si="19"/>
        <v>72480.47</v>
      </c>
      <c r="BR53" s="86">
        <f t="shared" si="19"/>
        <v>48104161.00000001</v>
      </c>
      <c r="BS53" s="86">
        <f t="shared" si="19"/>
        <v>0</v>
      </c>
      <c r="BT53" s="86">
        <f t="shared" si="19"/>
        <v>48812099.55999999</v>
      </c>
      <c r="BU53" s="86">
        <f>BU8</f>
        <v>404491.11</v>
      </c>
      <c r="BV53" s="102">
        <f>BV8+BV20+BV28+BV35+BV42+BV46+BV51</f>
        <v>82875665.9</v>
      </c>
      <c r="BW53" s="87">
        <f>BW20+BW28+BW35+BW42+BW46+BW51</f>
        <v>6112958.33</v>
      </c>
      <c r="BX53" s="87">
        <f>BX20+BX28+BX35+BX42+BX46+BX51</f>
        <v>84402363.66999999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8976378.090000002</v>
      </c>
      <c r="BW54" s="93"/>
      <c r="BX54" s="94">
        <f>IF((Spese_Rendiconto_2017!BX53-Entrate_Rendiconto_2017!E58)&lt;0,Entrate_Rendiconto_2017!E58-Spese_Rendiconto_2017!BX53,0)</f>
        <v>3506624.6600000113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2019-03-21T11:46:59Z</dcterms:modified>
  <cp:category/>
  <cp:version/>
  <cp:contentType/>
  <cp:contentStatus/>
</cp:coreProperties>
</file>