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firstSheet="7" activeTab="14"/>
  </bookViews>
  <sheets>
    <sheet name="AA.GG_Personale" sheetId="1" r:id="rId1"/>
    <sheet name="GabinettoSindaco" sheetId="2" r:id="rId2"/>
    <sheet name="Cultura" sheetId="3" r:id="rId3"/>
    <sheet name="Finanze" sheetId="4" r:id="rId4"/>
    <sheet name="Tributi" sheetId="5" r:id="rId5"/>
    <sheet name="Urbanistica" sheetId="6" r:id="rId6"/>
    <sheet name="OO.PP_Cimitero" sheetId="7" r:id="rId7"/>
    <sheet name="Ambiente_Manut" sheetId="8" r:id="rId8"/>
    <sheet name="AA.PP" sheetId="9" r:id="rId9"/>
    <sheet name="Servizi Sociali" sheetId="10" r:id="rId10"/>
    <sheet name="Patrimonio" sheetId="11" r:id="rId11"/>
    <sheet name="PoliziaMunicipale" sheetId="12" r:id="rId12"/>
    <sheet name="Anagrafe" sheetId="13" r:id="rId13"/>
    <sheet name="Settore Avvocatura" sheetId="14" r:id="rId14"/>
    <sheet name="TABELLA" sheetId="15" r:id="rId15"/>
  </sheets>
  <definedNames/>
  <calcPr fullCalcOnLoad="1"/>
</workbook>
</file>

<file path=xl/sharedStrings.xml><?xml version="1.0" encoding="utf-8"?>
<sst xmlns="http://schemas.openxmlformats.org/spreadsheetml/2006/main" count="219" uniqueCount="47">
  <si>
    <t>Numero Dipendenti settore</t>
  </si>
  <si>
    <t>Numero Ore Teoriche da svolgere</t>
  </si>
  <si>
    <t>% Presenza</t>
  </si>
  <si>
    <t>% Assenza</t>
  </si>
  <si>
    <t>% Assenza per Malattia</t>
  </si>
  <si>
    <t>% Assenza Ferie</t>
  </si>
  <si>
    <t>% Assenza L.104</t>
  </si>
  <si>
    <t>% assenza Altri Motivi</t>
  </si>
  <si>
    <t>Ferie</t>
  </si>
  <si>
    <t>Malattia</t>
  </si>
  <si>
    <t>Altro</t>
  </si>
  <si>
    <t>Numero Ore Lavorate</t>
  </si>
  <si>
    <t>Descrizione</t>
  </si>
  <si>
    <t>Personale in Servizio</t>
  </si>
  <si>
    <t>% Assenza altri motivi</t>
  </si>
  <si>
    <t>Settore Affari Generali - Personale - Vice Segretario</t>
  </si>
  <si>
    <t>Gabinetto del Sindaco</t>
  </si>
  <si>
    <t>Cultura e Istruzione</t>
  </si>
  <si>
    <t>Tributi</t>
  </si>
  <si>
    <t>Urbanistica</t>
  </si>
  <si>
    <t>Opere Pubbliche e Cimitero</t>
  </si>
  <si>
    <t>Ambiente e Manutenzione</t>
  </si>
  <si>
    <t>Attività Produttive - SUAP - PIP</t>
  </si>
  <si>
    <t>Servizi Sociali</t>
  </si>
  <si>
    <t>Patrimonio</t>
  </si>
  <si>
    <t>Polizia Municipale</t>
  </si>
  <si>
    <t>Servizi Demografici</t>
  </si>
  <si>
    <t>% Assenza per Ferie</t>
  </si>
  <si>
    <t>TRIBUTI</t>
  </si>
  <si>
    <t>FINANZE</t>
  </si>
  <si>
    <t>GABINETTO SINDACO</t>
  </si>
  <si>
    <t>AA.GG. - PERSONALE</t>
  </si>
  <si>
    <t>URBANISTICA</t>
  </si>
  <si>
    <t>OO.PP. - CIMITERO</t>
  </si>
  <si>
    <t>Finanze - Tributi</t>
  </si>
  <si>
    <t>AMBIENTE - MANUTENZIONE</t>
  </si>
  <si>
    <t>AA.PP - SUAP - PIP</t>
  </si>
  <si>
    <t>POLIZIA MUNICIPALE</t>
  </si>
  <si>
    <t>PATRIMONIO</t>
  </si>
  <si>
    <t>SERVIZI SOCIALI</t>
  </si>
  <si>
    <t>Settore Avvocatura</t>
  </si>
  <si>
    <t>Anagrafe</t>
  </si>
  <si>
    <t>Orario mensile dipendente</t>
  </si>
  <si>
    <t>Orario mensile  dipendente</t>
  </si>
  <si>
    <t>Orario mensiledipendente</t>
  </si>
  <si>
    <t>CULTURA E ISTRUZIONE</t>
  </si>
  <si>
    <t>Tassi di assenza e di presenza Novembre  2013 - Comune di Eboli                (L. 18/6/2009 N° 69 ART. 21, COMMA 1)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</si>
</sst>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8" borderId="0" applyNumberFormat="0" applyBorder="0" applyAlignment="0" applyProtection="0"/>
    <xf numFmtId="0" fontId="1" fillId="29" borderId="4" applyNumberFormat="0" applyFont="0" applyAlignment="0" applyProtection="0"/>
    <xf numFmtId="0" fontId="29" fillId="19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1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32" borderId="0" xfId="0" applyFill="1" applyAlignment="1" applyProtection="1">
      <alignment horizontal="center" vertical="center"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10" fontId="0" fillId="0" borderId="12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8"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1">
      <selection activeCell="E24" sqref="E24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31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42</v>
      </c>
      <c r="C5" s="3">
        <v>144</v>
      </c>
    </row>
    <row r="6" spans="2:3" ht="15.75">
      <c r="B6" s="2" t="s">
        <v>0</v>
      </c>
      <c r="C6" s="7">
        <v>9</v>
      </c>
    </row>
    <row r="7" ht="15">
      <c r="C7" s="3"/>
    </row>
    <row r="8" spans="2:3" ht="15.75">
      <c r="B8" s="2" t="s">
        <v>1</v>
      </c>
      <c r="C8" s="3">
        <f>$C$5*$C$6</f>
        <v>1296</v>
      </c>
    </row>
    <row r="9" spans="2:5" ht="15.75">
      <c r="B9" s="2" t="s">
        <v>11</v>
      </c>
      <c r="C9" s="3">
        <f>$C$8-($E$9+$E$10+$E$11+$E$12)</f>
        <v>978</v>
      </c>
      <c r="D9" s="4" t="s">
        <v>9</v>
      </c>
      <c r="E9" s="8">
        <v>216</v>
      </c>
    </row>
    <row r="10" spans="3:5" ht="15">
      <c r="C10" s="3"/>
      <c r="D10" s="4" t="s">
        <v>8</v>
      </c>
      <c r="E10" s="8">
        <v>60</v>
      </c>
    </row>
    <row r="11" spans="3:5" ht="15">
      <c r="C11" s="3"/>
      <c r="D11" s="4">
        <v>104</v>
      </c>
      <c r="E11" s="8">
        <v>36</v>
      </c>
    </row>
    <row r="12" spans="3:5" ht="15">
      <c r="C12" s="3"/>
      <c r="D12" s="4" t="s">
        <v>10</v>
      </c>
      <c r="E12" s="8">
        <v>6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0.7546296296296297</v>
      </c>
    </row>
    <row r="16" ht="15">
      <c r="C16" s="6"/>
    </row>
    <row r="17" spans="2:3" ht="15">
      <c r="B17" s="1" t="s">
        <v>3</v>
      </c>
      <c r="C17" s="5">
        <f>100%-$C$15</f>
        <v>0.24537037037037035</v>
      </c>
    </row>
    <row r="18" ht="15">
      <c r="C18" s="6"/>
    </row>
    <row r="19" spans="2:3" ht="15">
      <c r="B19" s="1" t="s">
        <v>5</v>
      </c>
      <c r="C19" s="5">
        <f>($E$10*100%)/$C$8</f>
        <v>0.046296296296296294</v>
      </c>
    </row>
    <row r="20" ht="15">
      <c r="C20" s="6"/>
    </row>
    <row r="21" spans="2:3" ht="15">
      <c r="B21" s="1" t="s">
        <v>4</v>
      </c>
      <c r="C21" s="5">
        <f>($E$9*100%)/$C$8</f>
        <v>0.16666666666666666</v>
      </c>
    </row>
    <row r="22" ht="15">
      <c r="C22" s="6"/>
    </row>
    <row r="23" spans="2:5" ht="15">
      <c r="B23" s="1" t="s">
        <v>6</v>
      </c>
      <c r="C23" s="5">
        <f>($E$11*100%)/$C$8</f>
        <v>0.027777777777777776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0.004629629629629629</v>
      </c>
    </row>
  </sheetData>
  <sheetProtection formatCells="0" formatColumns="0"/>
  <mergeCells count="1">
    <mergeCell ref="B2:F3"/>
  </mergeCells>
  <conditionalFormatting sqref="E23">
    <cfRule type="containsText" priority="1" dxfId="27" operator="containsText" text="Errore">
      <formula>NOT(ISERROR(SEARCH("Errore",E23)))</formula>
    </cfRule>
    <cfRule type="cellIs" priority="3" dxfId="26" operator="equal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E18" sqref="E18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39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43</v>
      </c>
      <c r="C5" s="3">
        <v>144</v>
      </c>
    </row>
    <row r="6" spans="2:3" ht="15.75">
      <c r="B6" s="2" t="s">
        <v>0</v>
      </c>
      <c r="C6" s="7">
        <v>6</v>
      </c>
    </row>
    <row r="7" ht="15">
      <c r="C7" s="3"/>
    </row>
    <row r="8" spans="2:3" ht="15.75">
      <c r="B8" s="2" t="s">
        <v>1</v>
      </c>
      <c r="C8" s="3">
        <f>$C$5*$C$6</f>
        <v>864</v>
      </c>
    </row>
    <row r="9" spans="2:5" ht="15.75">
      <c r="B9" s="2" t="s">
        <v>11</v>
      </c>
      <c r="C9" s="3">
        <f>$C$8-($E$9+$E$10+$E$11+$E$12)</f>
        <v>731</v>
      </c>
      <c r="D9" s="4" t="s">
        <v>9</v>
      </c>
      <c r="E9" s="8">
        <v>12</v>
      </c>
    </row>
    <row r="10" spans="3:5" ht="15">
      <c r="C10" s="3"/>
      <c r="D10" s="4" t="s">
        <v>8</v>
      </c>
      <c r="E10" s="8">
        <v>72</v>
      </c>
    </row>
    <row r="11" spans="3:5" ht="15">
      <c r="C11" s="3"/>
      <c r="D11" s="4">
        <v>104</v>
      </c>
      <c r="E11" s="8">
        <v>36</v>
      </c>
    </row>
    <row r="12" spans="3:5" ht="15">
      <c r="C12" s="3"/>
      <c r="D12" s="4" t="s">
        <v>10</v>
      </c>
      <c r="E12" s="8">
        <v>13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0.8460648148148148</v>
      </c>
    </row>
    <row r="16" ht="15">
      <c r="C16" s="6"/>
    </row>
    <row r="17" spans="2:3" ht="15">
      <c r="B17" s="1" t="s">
        <v>3</v>
      </c>
      <c r="C17" s="5">
        <f>100%-$C$15</f>
        <v>0.15393518518518523</v>
      </c>
    </row>
    <row r="18" ht="15">
      <c r="C18" s="6"/>
    </row>
    <row r="19" spans="2:3" ht="15">
      <c r="B19" s="1" t="s">
        <v>5</v>
      </c>
      <c r="C19" s="5">
        <f>($E$10*100%)/$C$8</f>
        <v>0.08333333333333333</v>
      </c>
    </row>
    <row r="20" ht="15">
      <c r="C20" s="6"/>
    </row>
    <row r="21" spans="2:3" ht="15">
      <c r="B21" s="1" t="s">
        <v>4</v>
      </c>
      <c r="C21" s="5">
        <f>($E$9*100%)/$C$8</f>
        <v>0.013888888888888888</v>
      </c>
    </row>
    <row r="22" ht="15">
      <c r="C22" s="6"/>
    </row>
    <row r="23" spans="2:5" ht="15">
      <c r="B23" s="1" t="s">
        <v>6</v>
      </c>
      <c r="C23" s="5">
        <f>($E$11*100%)/$C$8</f>
        <v>0.041666666666666664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0.015046296296296295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E9" sqref="E9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38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42</v>
      </c>
      <c r="C5" s="3">
        <v>144</v>
      </c>
    </row>
    <row r="6" spans="2:3" ht="15.75">
      <c r="B6" s="2" t="s">
        <v>0</v>
      </c>
      <c r="C6" s="7">
        <v>8</v>
      </c>
    </row>
    <row r="7" ht="15">
      <c r="C7" s="3"/>
    </row>
    <row r="8" spans="2:3" ht="15.75">
      <c r="B8" s="2" t="s">
        <v>1</v>
      </c>
      <c r="C8" s="3">
        <f>$C$5*$C$6</f>
        <v>1152</v>
      </c>
    </row>
    <row r="9" spans="2:5" ht="15.75">
      <c r="B9" s="2" t="s">
        <v>11</v>
      </c>
      <c r="C9" s="3">
        <f>$C$8-($E$9+$E$10+$E$11+$E$12)</f>
        <v>1068</v>
      </c>
      <c r="D9" s="4" t="s">
        <v>9</v>
      </c>
      <c r="E9" s="8">
        <v>30</v>
      </c>
    </row>
    <row r="10" spans="3:5" ht="15">
      <c r="C10" s="3"/>
      <c r="D10" s="4" t="s">
        <v>8</v>
      </c>
      <c r="E10" s="8">
        <v>36</v>
      </c>
    </row>
    <row r="11" spans="3:5" ht="15">
      <c r="C11" s="3"/>
      <c r="D11" s="4">
        <v>104</v>
      </c>
      <c r="E11" s="8">
        <v>18</v>
      </c>
    </row>
    <row r="12" spans="3:5" ht="15">
      <c r="C12" s="3"/>
      <c r="D12" s="4" t="s">
        <v>10</v>
      </c>
      <c r="E12" s="8">
        <v>0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0.9270833333333334</v>
      </c>
    </row>
    <row r="16" ht="15">
      <c r="C16" s="6"/>
    </row>
    <row r="17" spans="2:3" ht="15">
      <c r="B17" s="1" t="s">
        <v>3</v>
      </c>
      <c r="C17" s="5">
        <f>100%-$C$15</f>
        <v>0.07291666666666663</v>
      </c>
    </row>
    <row r="18" ht="15">
      <c r="C18" s="6"/>
    </row>
    <row r="19" spans="2:3" ht="15">
      <c r="B19" s="1" t="s">
        <v>5</v>
      </c>
      <c r="C19" s="5">
        <f>($E$10*100%)/$C$8</f>
        <v>0.03125</v>
      </c>
    </row>
    <row r="20" ht="15">
      <c r="C20" s="6"/>
    </row>
    <row r="21" spans="2:3" ht="15">
      <c r="B21" s="1" t="s">
        <v>4</v>
      </c>
      <c r="C21" s="5">
        <f>($E$9*100%)/$C$8</f>
        <v>0.026041666666666668</v>
      </c>
    </row>
    <row r="22" ht="15">
      <c r="C22" s="6"/>
    </row>
    <row r="23" spans="2:5" ht="15">
      <c r="B23" s="1" t="s">
        <v>6</v>
      </c>
      <c r="C23" s="5">
        <f>($E$11*100%)/$C$8</f>
        <v>0.015625</v>
      </c>
      <c r="E23" s="1" t="str">
        <f>IF($C$19+$C$21+$C$23+$C$25=$C$17,"OK","Errore")</f>
        <v>Errore</v>
      </c>
    </row>
    <row r="24" ht="15">
      <c r="C24" s="6"/>
    </row>
    <row r="25" spans="2:3" ht="15">
      <c r="B25" s="1" t="s">
        <v>7</v>
      </c>
      <c r="C25" s="5">
        <f>($E$12*100%)/$C$8</f>
        <v>0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G23" sqref="G23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37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44</v>
      </c>
      <c r="C5" s="3">
        <v>144</v>
      </c>
    </row>
    <row r="6" spans="2:3" ht="15.75">
      <c r="B6" s="2" t="s">
        <v>0</v>
      </c>
      <c r="C6" s="7">
        <v>32</v>
      </c>
    </row>
    <row r="7" ht="15">
      <c r="C7" s="3"/>
    </row>
    <row r="8" spans="2:3" ht="15.75">
      <c r="B8" s="2" t="s">
        <v>1</v>
      </c>
      <c r="C8" s="3">
        <f>$C$5*$C$6</f>
        <v>4608</v>
      </c>
    </row>
    <row r="9" spans="2:5" ht="15.75">
      <c r="B9" s="2" t="s">
        <v>11</v>
      </c>
      <c r="C9" s="3">
        <f>$C$8-($E$9+$E$10+$E$11+$E$12)</f>
        <v>4266</v>
      </c>
      <c r="D9" s="4" t="s">
        <v>9</v>
      </c>
      <c r="E9" s="8">
        <v>150</v>
      </c>
    </row>
    <row r="10" spans="3:5" ht="15">
      <c r="C10" s="3"/>
      <c r="D10" s="4" t="s">
        <v>8</v>
      </c>
      <c r="E10" s="8">
        <v>162</v>
      </c>
    </row>
    <row r="11" spans="3:5" ht="15">
      <c r="C11" s="3"/>
      <c r="D11" s="4">
        <v>104</v>
      </c>
      <c r="E11" s="8">
        <v>18</v>
      </c>
    </row>
    <row r="12" spans="3:5" ht="15">
      <c r="C12" s="3"/>
      <c r="D12" s="4" t="s">
        <v>10</v>
      </c>
      <c r="E12" s="8">
        <v>12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0.92578125</v>
      </c>
    </row>
    <row r="16" ht="15">
      <c r="C16" s="6"/>
    </row>
    <row r="17" spans="2:3" ht="15">
      <c r="B17" s="1" t="s">
        <v>3</v>
      </c>
      <c r="C17" s="5">
        <f>100%-$C$15</f>
        <v>0.07421875</v>
      </c>
    </row>
    <row r="18" ht="15">
      <c r="C18" s="6"/>
    </row>
    <row r="19" spans="2:3" ht="15">
      <c r="B19" s="1" t="s">
        <v>5</v>
      </c>
      <c r="C19" s="5">
        <f>($E$10*100%)/$C$8</f>
        <v>0.03515625</v>
      </c>
    </row>
    <row r="20" ht="15">
      <c r="C20" s="6"/>
    </row>
    <row r="21" spans="2:3" ht="15">
      <c r="B21" s="1" t="s">
        <v>4</v>
      </c>
      <c r="C21" s="5">
        <f>($E$9*100%)/$C$8</f>
        <v>0.032552083333333336</v>
      </c>
    </row>
    <row r="22" ht="15">
      <c r="C22" s="6"/>
    </row>
    <row r="23" spans="2:5" ht="15">
      <c r="B23" s="1" t="s">
        <v>6</v>
      </c>
      <c r="C23" s="5">
        <f>($E$11*100%)/$C$8</f>
        <v>0.00390625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0.0026041666666666665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E16" sqref="E16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41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43</v>
      </c>
      <c r="C5" s="3">
        <v>144</v>
      </c>
    </row>
    <row r="6" spans="2:3" ht="15.75">
      <c r="B6" s="2" t="s">
        <v>0</v>
      </c>
      <c r="C6" s="7">
        <v>14</v>
      </c>
    </row>
    <row r="7" ht="15">
      <c r="C7" s="3"/>
    </row>
    <row r="8" spans="2:3" ht="15.75">
      <c r="B8" s="2" t="s">
        <v>1</v>
      </c>
      <c r="C8" s="3">
        <f>$C$5*$C$6</f>
        <v>2016</v>
      </c>
    </row>
    <row r="9" spans="2:5" ht="15.75">
      <c r="B9" s="2" t="s">
        <v>11</v>
      </c>
      <c r="C9" s="3">
        <f>$C$8-($E$9+$E$10+$E$11+$E$12)</f>
        <v>1950</v>
      </c>
      <c r="D9" s="4" t="s">
        <v>9</v>
      </c>
      <c r="E9" s="8">
        <v>30</v>
      </c>
    </row>
    <row r="10" spans="3:5" ht="15">
      <c r="C10" s="3"/>
      <c r="D10" s="4" t="s">
        <v>8</v>
      </c>
      <c r="E10" s="8">
        <v>18</v>
      </c>
    </row>
    <row r="11" spans="3:5" ht="15">
      <c r="C11" s="3"/>
      <c r="D11" s="4">
        <v>104</v>
      </c>
      <c r="E11" s="8">
        <v>18</v>
      </c>
    </row>
    <row r="12" spans="3:5" ht="15">
      <c r="C12" s="3"/>
      <c r="D12" s="4" t="s">
        <v>10</v>
      </c>
      <c r="E12" s="8">
        <v>0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0.9672619047619048</v>
      </c>
    </row>
    <row r="16" ht="15">
      <c r="C16" s="6"/>
    </row>
    <row r="17" spans="2:3" ht="15">
      <c r="B17" s="1" t="s">
        <v>3</v>
      </c>
      <c r="C17" s="5">
        <f>100%-$C$15</f>
        <v>0.03273809523809523</v>
      </c>
    </row>
    <row r="18" ht="15">
      <c r="C18" s="6"/>
    </row>
    <row r="19" spans="2:3" ht="15">
      <c r="B19" s="1" t="s">
        <v>5</v>
      </c>
      <c r="C19" s="5">
        <f>($E$10*100%)/$C$8</f>
        <v>0.008928571428571428</v>
      </c>
    </row>
    <row r="20" ht="15">
      <c r="C20" s="6"/>
    </row>
    <row r="21" spans="2:3" ht="15">
      <c r="B21" s="1" t="s">
        <v>4</v>
      </c>
      <c r="C21" s="5">
        <f>($E$9*100%)/$C$8</f>
        <v>0.01488095238095238</v>
      </c>
    </row>
    <row r="22" ht="15">
      <c r="C22" s="6"/>
    </row>
    <row r="23" spans="2:5" ht="15">
      <c r="B23" s="1" t="s">
        <v>6</v>
      </c>
      <c r="C23" s="5">
        <f>($E$11*100%)/$C$8</f>
        <v>0.008928571428571428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E15" sqref="E15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40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42</v>
      </c>
      <c r="C5" s="3">
        <v>144</v>
      </c>
    </row>
    <row r="6" spans="2:3" ht="15.75">
      <c r="B6" s="2" t="s">
        <v>0</v>
      </c>
      <c r="C6" s="7">
        <v>5</v>
      </c>
    </row>
    <row r="7" ht="15">
      <c r="C7" s="3"/>
    </row>
    <row r="8" spans="2:3" ht="15.75">
      <c r="B8" s="2" t="s">
        <v>1</v>
      </c>
      <c r="C8" s="3">
        <f>$C$5*$C$6</f>
        <v>720</v>
      </c>
    </row>
    <row r="9" spans="2:5" ht="15.75">
      <c r="B9" s="2" t="s">
        <v>11</v>
      </c>
      <c r="C9" s="3">
        <f>$C$8-($E$9+$E$10+$E$11+$E$12)</f>
        <v>642</v>
      </c>
      <c r="D9" s="4" t="s">
        <v>9</v>
      </c>
      <c r="E9" s="8">
        <v>36</v>
      </c>
    </row>
    <row r="10" spans="3:5" ht="15">
      <c r="C10" s="3"/>
      <c r="D10" s="4" t="s">
        <v>8</v>
      </c>
      <c r="E10" s="8">
        <v>42</v>
      </c>
    </row>
    <row r="11" spans="3:5" ht="15">
      <c r="C11" s="3"/>
      <c r="D11" s="4">
        <v>104</v>
      </c>
      <c r="E11" s="8">
        <v>0</v>
      </c>
    </row>
    <row r="12" spans="3:5" ht="15">
      <c r="C12" s="3"/>
      <c r="D12" s="4" t="s">
        <v>10</v>
      </c>
      <c r="E12" s="8">
        <v>0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0.8916666666666667</v>
      </c>
    </row>
    <row r="16" ht="15">
      <c r="C16" s="6"/>
    </row>
    <row r="17" spans="2:3" ht="15">
      <c r="B17" s="1" t="s">
        <v>3</v>
      </c>
      <c r="C17" s="5">
        <f>100%-$C$15</f>
        <v>0.10833333333333328</v>
      </c>
    </row>
    <row r="18" ht="15">
      <c r="C18" s="6"/>
    </row>
    <row r="19" spans="2:3" ht="15">
      <c r="B19" s="1" t="s">
        <v>5</v>
      </c>
      <c r="C19" s="5">
        <f>($E$10*100%)/$C$8</f>
        <v>0.058333333333333334</v>
      </c>
    </row>
    <row r="20" ht="15">
      <c r="C20" s="6"/>
    </row>
    <row r="21" spans="2:3" ht="15">
      <c r="B21" s="1" t="s">
        <v>4</v>
      </c>
      <c r="C21" s="5">
        <f>($E$9*100%)/$C$8</f>
        <v>0.05</v>
      </c>
    </row>
    <row r="22" ht="15">
      <c r="C22" s="6"/>
    </row>
    <row r="23" spans="2:5" ht="15">
      <c r="B23" s="1" t="s">
        <v>6</v>
      </c>
      <c r="C23" s="5">
        <f>($E$11*100%)/$C$8</f>
        <v>0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B1:J19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2" max="2" width="48.28125" style="0" customWidth="1"/>
    <col min="3" max="3" width="16.140625" style="0" customWidth="1"/>
    <col min="4" max="4" width="10.140625" style="0" customWidth="1"/>
    <col min="5" max="6" width="9.8515625" style="0" customWidth="1"/>
  </cols>
  <sheetData>
    <row r="1" ht="15.75" thickBot="1">
      <c r="B1" s="12"/>
    </row>
    <row r="2" spans="2:9" ht="15">
      <c r="B2" s="28" t="s">
        <v>46</v>
      </c>
      <c r="C2" s="29"/>
      <c r="D2" s="29"/>
      <c r="E2" s="29"/>
      <c r="F2" s="29"/>
      <c r="G2" s="29"/>
      <c r="H2" s="29"/>
      <c r="I2" s="30"/>
    </row>
    <row r="3" spans="2:9" ht="61.5" customHeight="1" thickBot="1">
      <c r="B3" s="31"/>
      <c r="C3" s="32"/>
      <c r="D3" s="32"/>
      <c r="E3" s="32"/>
      <c r="F3" s="32"/>
      <c r="G3" s="32"/>
      <c r="H3" s="32"/>
      <c r="I3" s="33"/>
    </row>
    <row r="4" spans="2:10" ht="78.75">
      <c r="B4" s="19" t="s">
        <v>12</v>
      </c>
      <c r="C4" s="20" t="s">
        <v>13</v>
      </c>
      <c r="D4" s="20" t="s">
        <v>2</v>
      </c>
      <c r="E4" s="20" t="s">
        <v>3</v>
      </c>
      <c r="F4" s="20" t="s">
        <v>27</v>
      </c>
      <c r="G4" s="20" t="s">
        <v>4</v>
      </c>
      <c r="H4" s="20" t="s">
        <v>6</v>
      </c>
      <c r="I4" s="21" t="s">
        <v>14</v>
      </c>
      <c r="J4" s="9"/>
    </row>
    <row r="5" spans="2:9" ht="15">
      <c r="B5" s="13" t="s">
        <v>15</v>
      </c>
      <c r="C5" s="10">
        <f>'AA.GG_Personale'!C6</f>
        <v>9</v>
      </c>
      <c r="D5" s="11">
        <f>'AA.GG_Personale'!C15</f>
        <v>0.7546296296296297</v>
      </c>
      <c r="E5" s="11">
        <f>'AA.GG_Personale'!C17</f>
        <v>0.24537037037037035</v>
      </c>
      <c r="F5" s="11">
        <f>'AA.GG_Personale'!C19</f>
        <v>0.046296296296296294</v>
      </c>
      <c r="G5" s="11">
        <f>'AA.GG_Personale'!C21</f>
        <v>0.16666666666666666</v>
      </c>
      <c r="H5" s="11">
        <f>'AA.GG_Personale'!C23</f>
        <v>0.027777777777777776</v>
      </c>
      <c r="I5" s="14">
        <f>'AA.GG_Personale'!C25</f>
        <v>0.004629629629629629</v>
      </c>
    </row>
    <row r="6" spans="2:9" ht="15">
      <c r="B6" s="13" t="s">
        <v>16</v>
      </c>
      <c r="C6" s="10">
        <f>GabinettoSindaco!C6</f>
        <v>21</v>
      </c>
      <c r="D6" s="11">
        <f>GabinettoSindaco!C15</f>
        <v>0.875</v>
      </c>
      <c r="E6" s="11">
        <f>GabinettoSindaco!C17</f>
        <v>0.125</v>
      </c>
      <c r="F6" s="11">
        <f>GabinettoSindaco!C19</f>
        <v>0.031746031746031744</v>
      </c>
      <c r="G6" s="11">
        <f>GabinettoSindaco!C21</f>
        <v>0.0873015873015873</v>
      </c>
      <c r="H6" s="11">
        <f>GabinettoSindaco!C23</f>
        <v>0.005952380952380952</v>
      </c>
      <c r="I6" s="14">
        <f>GabinettoSindaco!C25</f>
        <v>0</v>
      </c>
    </row>
    <row r="7" spans="2:9" ht="15">
      <c r="B7" s="13" t="s">
        <v>17</v>
      </c>
      <c r="C7" s="10">
        <f>Cultura!C6</f>
        <v>31</v>
      </c>
      <c r="D7" s="11">
        <f>Cultura!C15</f>
        <v>0.974910394265233</v>
      </c>
      <c r="E7" s="11">
        <f>Cultura!C17</f>
        <v>0.02508960573476704</v>
      </c>
      <c r="F7" s="11">
        <f>Cultura!C19</f>
        <v>0.010752688172043012</v>
      </c>
      <c r="G7" s="11">
        <f>Cultura!C21</f>
        <v>0</v>
      </c>
      <c r="H7" s="11">
        <f>Cultura!C23</f>
        <v>0.014336917562724014</v>
      </c>
      <c r="I7" s="14">
        <f>Cultura!C25</f>
        <v>0</v>
      </c>
    </row>
    <row r="8" spans="2:9" ht="15">
      <c r="B8" s="13" t="s">
        <v>34</v>
      </c>
      <c r="C8" s="10">
        <f>Finanze!C6</f>
        <v>8</v>
      </c>
      <c r="D8" s="11">
        <f>Finanze!C15</f>
        <v>0.828125</v>
      </c>
      <c r="E8" s="11">
        <f>Finanze!C17</f>
        <v>0.171875</v>
      </c>
      <c r="F8" s="11">
        <f>Finanze!C19</f>
        <v>0.041666666666666664</v>
      </c>
      <c r="G8" s="11">
        <f>Finanze!C21</f>
        <v>0.11458333333333333</v>
      </c>
      <c r="H8" s="11">
        <f>Finanze!C23</f>
        <v>0.015625</v>
      </c>
      <c r="I8" s="14">
        <f>Finanze!C25</f>
        <v>0</v>
      </c>
    </row>
    <row r="9" spans="2:9" ht="15">
      <c r="B9" s="13" t="s">
        <v>18</v>
      </c>
      <c r="C9" s="10">
        <f>Tributi!C6</f>
        <v>11</v>
      </c>
      <c r="D9" s="11">
        <f>Tributi!C15</f>
        <v>0.8939393939393939</v>
      </c>
      <c r="E9" s="11">
        <f>Tributi!C17</f>
        <v>0.10606060606060608</v>
      </c>
      <c r="F9" s="11">
        <f>Tributi!C19</f>
        <v>0.06818181818181818</v>
      </c>
      <c r="G9" s="11">
        <f>Tributi!C21</f>
        <v>0.03787878787878788</v>
      </c>
      <c r="H9" s="11">
        <f>Tributi!C23</f>
        <v>0</v>
      </c>
      <c r="I9" s="14">
        <f>Tributi!C25</f>
        <v>0</v>
      </c>
    </row>
    <row r="10" spans="2:9" ht="15">
      <c r="B10" s="13" t="s">
        <v>19</v>
      </c>
      <c r="C10" s="10">
        <f>Urbanistica!C6</f>
        <v>10</v>
      </c>
      <c r="D10" s="11">
        <f>Urbanistica!C15</f>
        <v>0.925</v>
      </c>
      <c r="E10" s="11">
        <f>Urbanistica!C17</f>
        <v>0.07499999999999996</v>
      </c>
      <c r="F10" s="11">
        <f>Urbanistica!C19</f>
        <v>0.07083333333333333</v>
      </c>
      <c r="G10" s="11">
        <f>Urbanistica!C21</f>
        <v>0.004166666666666667</v>
      </c>
      <c r="H10" s="11">
        <f>Urbanistica!C23</f>
        <v>0</v>
      </c>
      <c r="I10" s="14">
        <f>Urbanistica!C25</f>
        <v>0</v>
      </c>
    </row>
    <row r="11" spans="2:9" ht="15">
      <c r="B11" s="13" t="s">
        <v>20</v>
      </c>
      <c r="C11" s="10">
        <f>'OO.PP_Cimitero'!C6</f>
        <v>11</v>
      </c>
      <c r="D11" s="11">
        <f>'OO.PP_Cimitero'!C15</f>
        <v>0.9318181818181818</v>
      </c>
      <c r="E11" s="11">
        <f>'OO.PP_Cimitero'!C17</f>
        <v>0.06818181818181823</v>
      </c>
      <c r="F11" s="11">
        <f>'OO.PP_Cimitero'!C19</f>
        <v>0.06060606060606061</v>
      </c>
      <c r="G11" s="11">
        <f>'OO.PP_Cimitero'!C21</f>
        <v>0</v>
      </c>
      <c r="H11" s="11">
        <f>'OO.PP_Cimitero'!C23</f>
        <v>0</v>
      </c>
      <c r="I11" s="14">
        <f>'OO.PP_Cimitero'!C25</f>
        <v>0.007575757575757576</v>
      </c>
    </row>
    <row r="12" spans="2:9" ht="15">
      <c r="B12" s="13" t="s">
        <v>21</v>
      </c>
      <c r="C12" s="10">
        <f>Ambiente_Manut!C6</f>
        <v>9</v>
      </c>
      <c r="D12" s="11">
        <f>Ambiente_Manut!C15</f>
        <v>0.9444444444444444</v>
      </c>
      <c r="E12" s="11">
        <f>Ambiente_Manut!C17</f>
        <v>0.05555555555555558</v>
      </c>
      <c r="F12" s="11">
        <f>Ambiente_Manut!C19</f>
        <v>0.05092592592592592</v>
      </c>
      <c r="G12" s="11">
        <f>Ambiente_Manut!C21</f>
        <v>0</v>
      </c>
      <c r="H12" s="11">
        <f>Ambiente_Manut!C23</f>
        <v>0</v>
      </c>
      <c r="I12" s="14">
        <f>Ambiente_Manut!C25</f>
        <v>0.004629629629629629</v>
      </c>
    </row>
    <row r="13" spans="2:9" ht="15">
      <c r="B13" s="13" t="s">
        <v>22</v>
      </c>
      <c r="C13" s="10">
        <f>'AA.PP'!C6</f>
        <v>5</v>
      </c>
      <c r="D13" s="11">
        <f>'AA.PP'!C15</f>
        <v>0.875</v>
      </c>
      <c r="E13" s="11">
        <f>'AA.PP'!C17</f>
        <v>0.125</v>
      </c>
      <c r="F13" s="11">
        <f>'AA.PP'!C19</f>
        <v>0.05</v>
      </c>
      <c r="G13" s="11">
        <f>'AA.PP'!C21</f>
        <v>0.025</v>
      </c>
      <c r="H13" s="11">
        <f>'AA.PP'!C23</f>
        <v>0.05</v>
      </c>
      <c r="I13" s="14">
        <f>'AA.PP'!C25</f>
        <v>0</v>
      </c>
    </row>
    <row r="14" spans="2:9" ht="15">
      <c r="B14" s="13" t="s">
        <v>23</v>
      </c>
      <c r="C14" s="10">
        <f>'Servizi Sociali'!C6</f>
        <v>6</v>
      </c>
      <c r="D14" s="11">
        <f>'Servizi Sociali'!C15</f>
        <v>0.8460648148148148</v>
      </c>
      <c r="E14" s="11">
        <f>'Servizi Sociali'!C17</f>
        <v>0.15393518518518523</v>
      </c>
      <c r="F14" s="11">
        <f>'Servizi Sociali'!C19</f>
        <v>0.08333333333333333</v>
      </c>
      <c r="G14" s="11">
        <f>'Servizi Sociali'!C21</f>
        <v>0.013888888888888888</v>
      </c>
      <c r="H14" s="11">
        <f>'Servizi Sociali'!C23</f>
        <v>0.041666666666666664</v>
      </c>
      <c r="I14" s="14">
        <f>'Servizi Sociali'!C25</f>
        <v>0.015046296296296295</v>
      </c>
    </row>
    <row r="15" spans="2:9" ht="15">
      <c r="B15" s="13" t="s">
        <v>24</v>
      </c>
      <c r="C15" s="10">
        <f>Patrimonio!C6</f>
        <v>8</v>
      </c>
      <c r="D15" s="11">
        <f>Patrimonio!C15</f>
        <v>0.9270833333333334</v>
      </c>
      <c r="E15" s="11">
        <f>Patrimonio!C17</f>
        <v>0.07291666666666663</v>
      </c>
      <c r="F15" s="11">
        <f>Patrimonio!C19</f>
        <v>0.03125</v>
      </c>
      <c r="G15" s="11">
        <f>Patrimonio!C21</f>
        <v>0.026041666666666668</v>
      </c>
      <c r="H15" s="11">
        <f>Patrimonio!C23</f>
        <v>0.015625</v>
      </c>
      <c r="I15" s="14">
        <f>Patrimonio!C25</f>
        <v>0</v>
      </c>
    </row>
    <row r="16" spans="2:9" ht="15">
      <c r="B16" s="13" t="s">
        <v>25</v>
      </c>
      <c r="C16" s="10">
        <f>PoliziaMunicipale!C6</f>
        <v>32</v>
      </c>
      <c r="D16" s="11">
        <f>PoliziaMunicipale!C15</f>
        <v>0.92578125</v>
      </c>
      <c r="E16" s="11">
        <f>PoliziaMunicipale!C17</f>
        <v>0.07421875</v>
      </c>
      <c r="F16" s="11">
        <f>PoliziaMunicipale!C19</f>
        <v>0.03515625</v>
      </c>
      <c r="G16" s="11">
        <f>PoliziaMunicipale!C21</f>
        <v>0.032552083333333336</v>
      </c>
      <c r="H16" s="11">
        <f>PoliziaMunicipale!C23</f>
        <v>0.00390625</v>
      </c>
      <c r="I16" s="14">
        <f>PoliziaMunicipale!C25</f>
        <v>0.0026041666666666665</v>
      </c>
    </row>
    <row r="17" spans="2:9" ht="15.75" thickBot="1">
      <c r="B17" s="15" t="s">
        <v>26</v>
      </c>
      <c r="C17" s="16">
        <f>Anagrafe!C6</f>
        <v>14</v>
      </c>
      <c r="D17" s="17">
        <f>Anagrafe!C15</f>
        <v>0.9672619047619048</v>
      </c>
      <c r="E17" s="17">
        <f>Anagrafe!C17</f>
        <v>0.03273809523809523</v>
      </c>
      <c r="F17" s="17">
        <f>Anagrafe!C19</f>
        <v>0.008928571428571428</v>
      </c>
      <c r="G17" s="17">
        <f>Anagrafe!C21</f>
        <v>0.01488095238095238</v>
      </c>
      <c r="H17" s="17">
        <f>Anagrafe!C23</f>
        <v>0.008928571428571428</v>
      </c>
      <c r="I17" s="18">
        <f>Anagrafe!C25</f>
        <v>0</v>
      </c>
    </row>
    <row r="18" spans="2:9" ht="15.75" thickBot="1">
      <c r="B18" s="15" t="s">
        <v>40</v>
      </c>
      <c r="C18" s="16">
        <f>'Settore Avvocatura'!C6</f>
        <v>5</v>
      </c>
      <c r="D18" s="17">
        <f>'Settore Avvocatura'!C15</f>
        <v>0.8916666666666667</v>
      </c>
      <c r="E18" s="17">
        <f>'Settore Avvocatura'!C17</f>
        <v>0.10833333333333328</v>
      </c>
      <c r="F18" s="17">
        <f>'Settore Avvocatura'!C19</f>
        <v>0.058333333333333334</v>
      </c>
      <c r="G18" s="17">
        <f>'Settore Avvocatura'!C21</f>
        <v>0.05</v>
      </c>
      <c r="H18" s="17">
        <f>'Settore Avvocatura'!C23</f>
        <v>0</v>
      </c>
      <c r="I18" s="18">
        <f>'Settore Avvocatura'!C25</f>
        <v>0</v>
      </c>
    </row>
    <row r="19" ht="15">
      <c r="C19">
        <f>SUM(C5:C18)</f>
        <v>180</v>
      </c>
    </row>
  </sheetData>
  <sheetProtection/>
  <mergeCells count="1">
    <mergeCell ref="B2:I3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E13" sqref="E13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30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42</v>
      </c>
      <c r="C5" s="3">
        <v>144</v>
      </c>
    </row>
    <row r="6" spans="2:3" ht="15.75">
      <c r="B6" s="2" t="s">
        <v>0</v>
      </c>
      <c r="C6" s="7">
        <v>21</v>
      </c>
    </row>
    <row r="7" ht="15">
      <c r="C7" s="3"/>
    </row>
    <row r="8" spans="2:3" ht="15.75">
      <c r="B8" s="2" t="s">
        <v>1</v>
      </c>
      <c r="C8" s="3">
        <f>$C$5*$C$6</f>
        <v>3024</v>
      </c>
    </row>
    <row r="9" spans="2:5" ht="15.75">
      <c r="B9" s="2" t="s">
        <v>11</v>
      </c>
      <c r="C9" s="3">
        <f>$C$8-($E$9+$E$10+$E$11+$E$12)</f>
        <v>2646</v>
      </c>
      <c r="D9" s="4" t="s">
        <v>9</v>
      </c>
      <c r="E9" s="8">
        <v>264</v>
      </c>
    </row>
    <row r="10" spans="3:5" ht="15">
      <c r="C10" s="3"/>
      <c r="D10" s="4" t="s">
        <v>8</v>
      </c>
      <c r="E10" s="8">
        <v>96</v>
      </c>
    </row>
    <row r="11" spans="3:5" ht="15">
      <c r="C11" s="3"/>
      <c r="D11" s="4">
        <v>104</v>
      </c>
      <c r="E11" s="8">
        <v>18</v>
      </c>
    </row>
    <row r="12" spans="3:5" ht="15">
      <c r="C12" s="3"/>
      <c r="D12" s="4" t="s">
        <v>10</v>
      </c>
      <c r="E12" s="8">
        <v>0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0.875</v>
      </c>
    </row>
    <row r="16" ht="15">
      <c r="C16" s="6"/>
    </row>
    <row r="17" spans="2:3" ht="15">
      <c r="B17" s="1" t="s">
        <v>3</v>
      </c>
      <c r="C17" s="5">
        <f>100%-$C$15</f>
        <v>0.125</v>
      </c>
    </row>
    <row r="18" ht="15">
      <c r="C18" s="6"/>
    </row>
    <row r="19" spans="2:3" ht="15">
      <c r="B19" s="1" t="s">
        <v>5</v>
      </c>
      <c r="C19" s="5">
        <f>($E$10*100%)/$C$8</f>
        <v>0.031746031746031744</v>
      </c>
    </row>
    <row r="20" ht="15">
      <c r="C20" s="6"/>
    </row>
    <row r="21" spans="2:3" ht="15">
      <c r="B21" s="1" t="s">
        <v>4</v>
      </c>
      <c r="C21" s="5">
        <f>($E$9*100%)/$C$8</f>
        <v>0.0873015873015873</v>
      </c>
    </row>
    <row r="22" ht="15">
      <c r="C22" s="6"/>
    </row>
    <row r="23" spans="2:5" ht="15">
      <c r="B23" s="1" t="s">
        <v>6</v>
      </c>
      <c r="C23" s="5">
        <f>($E$11*100%)/$C$8</f>
        <v>0.005952380952380952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E27" sqref="E27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45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43</v>
      </c>
      <c r="C5" s="3">
        <v>144</v>
      </c>
    </row>
    <row r="6" spans="2:3" ht="15.75">
      <c r="B6" s="2" t="s">
        <v>0</v>
      </c>
      <c r="C6" s="7">
        <v>31</v>
      </c>
    </row>
    <row r="7" ht="15">
      <c r="C7" s="3"/>
    </row>
    <row r="8" spans="2:3" ht="15.75">
      <c r="B8" s="2" t="s">
        <v>1</v>
      </c>
      <c r="C8" s="3">
        <f>$C$5*$C$6</f>
        <v>4464</v>
      </c>
    </row>
    <row r="9" spans="2:5" ht="15.75">
      <c r="B9" s="2" t="s">
        <v>11</v>
      </c>
      <c r="C9" s="3">
        <f>$C$8-($E$9+$E$10+$E$11+$E$12)</f>
        <v>4352</v>
      </c>
      <c r="D9" s="4" t="s">
        <v>9</v>
      </c>
      <c r="E9" s="8">
        <v>0</v>
      </c>
    </row>
    <row r="10" spans="3:5" ht="15">
      <c r="C10" s="3"/>
      <c r="D10" s="4" t="s">
        <v>8</v>
      </c>
      <c r="E10" s="8">
        <v>48</v>
      </c>
    </row>
    <row r="11" spans="3:5" ht="15">
      <c r="C11" s="3"/>
      <c r="D11" s="4">
        <v>104</v>
      </c>
      <c r="E11" s="8">
        <v>64</v>
      </c>
    </row>
    <row r="12" spans="3:5" ht="15">
      <c r="C12" s="3"/>
      <c r="D12" s="4" t="s">
        <v>10</v>
      </c>
      <c r="E12" s="8">
        <v>0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0.974910394265233</v>
      </c>
    </row>
    <row r="16" ht="15">
      <c r="C16" s="6"/>
    </row>
    <row r="17" spans="2:3" ht="15">
      <c r="B17" s="1" t="s">
        <v>3</v>
      </c>
      <c r="C17" s="5">
        <f>100%-$C$15</f>
        <v>0.02508960573476704</v>
      </c>
    </row>
    <row r="18" ht="15">
      <c r="C18" s="6"/>
    </row>
    <row r="19" spans="2:3" ht="15">
      <c r="B19" s="1" t="s">
        <v>5</v>
      </c>
      <c r="C19" s="5">
        <f>($E$10*100%)/$C$8</f>
        <v>0.010752688172043012</v>
      </c>
    </row>
    <row r="20" ht="15">
      <c r="C20" s="6"/>
    </row>
    <row r="21" spans="2:3" ht="15">
      <c r="B21" s="1" t="s">
        <v>4</v>
      </c>
      <c r="C21" s="5">
        <f>($E$9*100%)/$C$8</f>
        <v>0</v>
      </c>
    </row>
    <row r="22" ht="15">
      <c r="C22" s="6"/>
    </row>
    <row r="23" spans="2:5" ht="15">
      <c r="B23" s="1" t="s">
        <v>6</v>
      </c>
      <c r="C23" s="5">
        <f>($E$11*100%)/$C$8</f>
        <v>0.014336917562724014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C33" sqref="C33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  <col min="8" max="8" width="9.7109375" style="0" bestFit="1" customWidth="1"/>
  </cols>
  <sheetData>
    <row r="2" spans="2:6" ht="15">
      <c r="B2" s="22" t="s">
        <v>29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43</v>
      </c>
      <c r="C5" s="3">
        <v>144</v>
      </c>
    </row>
    <row r="6" spans="2:3" ht="15.75">
      <c r="B6" s="2" t="s">
        <v>0</v>
      </c>
      <c r="C6" s="7">
        <v>8</v>
      </c>
    </row>
    <row r="7" ht="15">
      <c r="C7" s="3"/>
    </row>
    <row r="8" spans="2:3" ht="15.75">
      <c r="B8" s="2" t="s">
        <v>1</v>
      </c>
      <c r="C8" s="3">
        <f>$C$5*$C$6</f>
        <v>1152</v>
      </c>
    </row>
    <row r="9" spans="2:5" ht="15.75">
      <c r="B9" s="2" t="s">
        <v>11</v>
      </c>
      <c r="C9" s="3">
        <f>$C$8-($E$9+$E$10+$E$11+$E$12)</f>
        <v>954</v>
      </c>
      <c r="D9" s="4" t="s">
        <v>9</v>
      </c>
      <c r="E9" s="8">
        <v>132</v>
      </c>
    </row>
    <row r="10" spans="3:5" ht="15">
      <c r="C10" s="3"/>
      <c r="D10" s="4" t="s">
        <v>8</v>
      </c>
      <c r="E10" s="8">
        <v>48</v>
      </c>
    </row>
    <row r="11" spans="3:5" ht="15">
      <c r="C11" s="3"/>
      <c r="D11" s="4">
        <v>104</v>
      </c>
      <c r="E11" s="8">
        <v>18</v>
      </c>
    </row>
    <row r="12" spans="3:5" ht="15">
      <c r="C12" s="3"/>
      <c r="D12" s="4" t="s">
        <v>10</v>
      </c>
      <c r="E12" s="8">
        <v>0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0.828125</v>
      </c>
    </row>
    <row r="16" ht="15">
      <c r="C16" s="6"/>
    </row>
    <row r="17" spans="2:3" ht="15">
      <c r="B17" s="1" t="s">
        <v>3</v>
      </c>
      <c r="C17" s="5">
        <f>100%-$C$15</f>
        <v>0.171875</v>
      </c>
    </row>
    <row r="18" ht="15">
      <c r="C18" s="6"/>
    </row>
    <row r="19" spans="2:3" ht="15">
      <c r="B19" s="1" t="s">
        <v>5</v>
      </c>
      <c r="C19" s="5">
        <f>($E$10*100%)/$C$8</f>
        <v>0.041666666666666664</v>
      </c>
    </row>
    <row r="20" ht="15">
      <c r="C20" s="6"/>
    </row>
    <row r="21" spans="2:3" ht="15">
      <c r="B21" s="1" t="s">
        <v>4</v>
      </c>
      <c r="C21" s="5">
        <f>($E$9*100%)/$C$8</f>
        <v>0.11458333333333333</v>
      </c>
    </row>
    <row r="22" ht="15">
      <c r="C22" s="6"/>
    </row>
    <row r="23" spans="2:5" ht="15">
      <c r="B23" s="1" t="s">
        <v>6</v>
      </c>
      <c r="C23" s="5">
        <f>($E$11*100%)/$C$8</f>
        <v>0.015625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E15" sqref="E15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28125" style="0" customWidth="1"/>
  </cols>
  <sheetData>
    <row r="2" spans="2:6" ht="15">
      <c r="B2" s="22" t="s">
        <v>28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42</v>
      </c>
      <c r="C5" s="3">
        <v>144</v>
      </c>
    </row>
    <row r="6" spans="2:3" ht="15.75">
      <c r="B6" s="2" t="s">
        <v>0</v>
      </c>
      <c r="C6" s="7">
        <v>11</v>
      </c>
    </row>
    <row r="7" ht="15">
      <c r="C7" s="3"/>
    </row>
    <row r="8" spans="2:3" ht="15.75">
      <c r="B8" s="2" t="s">
        <v>1</v>
      </c>
      <c r="C8" s="3">
        <f>$C$5*$C$6</f>
        <v>1584</v>
      </c>
    </row>
    <row r="9" spans="2:5" ht="15.75">
      <c r="B9" s="2" t="s">
        <v>11</v>
      </c>
      <c r="C9" s="3">
        <f>$C$8-($E$9+$E$10+$E$11+$E$12)</f>
        <v>1416</v>
      </c>
      <c r="D9" s="4" t="s">
        <v>9</v>
      </c>
      <c r="E9" s="8">
        <v>60</v>
      </c>
    </row>
    <row r="10" spans="3:5" ht="15">
      <c r="C10" s="3"/>
      <c r="D10" s="4" t="s">
        <v>8</v>
      </c>
      <c r="E10" s="8">
        <v>108</v>
      </c>
    </row>
    <row r="11" spans="3:5" ht="15">
      <c r="C11" s="3"/>
      <c r="D11" s="4">
        <v>104</v>
      </c>
      <c r="E11" s="8">
        <v>0</v>
      </c>
    </row>
    <row r="12" spans="3:5" ht="15">
      <c r="C12" s="3"/>
      <c r="D12" s="4" t="s">
        <v>10</v>
      </c>
      <c r="E12" s="8">
        <v>0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0.8939393939393939</v>
      </c>
    </row>
    <row r="16" ht="15">
      <c r="C16" s="6"/>
    </row>
    <row r="17" spans="2:3" ht="15">
      <c r="B17" s="1" t="s">
        <v>3</v>
      </c>
      <c r="C17" s="5">
        <f>100%-$C$15</f>
        <v>0.10606060606060608</v>
      </c>
    </row>
    <row r="18" ht="15">
      <c r="C18" s="6"/>
    </row>
    <row r="19" spans="2:3" ht="15">
      <c r="B19" s="1" t="s">
        <v>5</v>
      </c>
      <c r="C19" s="5">
        <f>($E$10*100%)/$C$8</f>
        <v>0.06818181818181818</v>
      </c>
    </row>
    <row r="20" ht="15">
      <c r="C20" s="6"/>
    </row>
    <row r="21" spans="2:3" ht="15">
      <c r="B21" s="1" t="s">
        <v>4</v>
      </c>
      <c r="C21" s="5">
        <f>($E$9*100%)/$C$8</f>
        <v>0.03787878787878788</v>
      </c>
    </row>
    <row r="22" ht="15">
      <c r="C22" s="6"/>
    </row>
    <row r="23" spans="2:5" ht="15">
      <c r="B23" s="1" t="s">
        <v>6</v>
      </c>
      <c r="C23" s="5">
        <f>($E$11*100%)/$C$8</f>
        <v>0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E19" sqref="E19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32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42</v>
      </c>
      <c r="C5" s="3">
        <v>144</v>
      </c>
    </row>
    <row r="6" spans="2:3" ht="15.75">
      <c r="B6" s="2" t="s">
        <v>0</v>
      </c>
      <c r="C6" s="7">
        <v>10</v>
      </c>
    </row>
    <row r="7" ht="15">
      <c r="C7" s="3"/>
    </row>
    <row r="8" spans="2:3" ht="15.75">
      <c r="B8" s="2" t="s">
        <v>1</v>
      </c>
      <c r="C8" s="3">
        <f>$C$5*$C$6</f>
        <v>1440</v>
      </c>
    </row>
    <row r="9" spans="2:5" ht="15.75">
      <c r="B9" s="2" t="s">
        <v>11</v>
      </c>
      <c r="C9" s="3">
        <f>$C$8-($E$9+$E$10+$E$11+$E$12)</f>
        <v>1332</v>
      </c>
      <c r="D9" s="4" t="s">
        <v>9</v>
      </c>
      <c r="E9" s="8">
        <v>6</v>
      </c>
    </row>
    <row r="10" spans="3:5" ht="15">
      <c r="C10" s="3"/>
      <c r="D10" s="4" t="s">
        <v>8</v>
      </c>
      <c r="E10" s="8">
        <v>102</v>
      </c>
    </row>
    <row r="11" spans="3:5" ht="15">
      <c r="C11" s="3"/>
      <c r="D11" s="4">
        <v>104</v>
      </c>
      <c r="E11" s="8">
        <v>0</v>
      </c>
    </row>
    <row r="12" spans="3:5" ht="15">
      <c r="C12" s="3"/>
      <c r="D12" s="4" t="s">
        <v>10</v>
      </c>
      <c r="E12" s="8">
        <v>0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0.925</v>
      </c>
    </row>
    <row r="16" ht="15">
      <c r="C16" s="6"/>
    </row>
    <row r="17" spans="2:3" ht="15">
      <c r="B17" s="1" t="s">
        <v>3</v>
      </c>
      <c r="C17" s="5">
        <f>100%-$C$15</f>
        <v>0.07499999999999996</v>
      </c>
    </row>
    <row r="18" ht="15">
      <c r="C18" s="6"/>
    </row>
    <row r="19" spans="2:3" ht="15">
      <c r="B19" s="1" t="s">
        <v>5</v>
      </c>
      <c r="C19" s="5">
        <f>($E$10*100%)/$C$8</f>
        <v>0.07083333333333333</v>
      </c>
    </row>
    <row r="20" ht="15">
      <c r="C20" s="6"/>
    </row>
    <row r="21" spans="2:3" ht="15">
      <c r="B21" s="1" t="s">
        <v>4</v>
      </c>
      <c r="C21" s="5">
        <f>($E$9*100%)/$C$8</f>
        <v>0.004166666666666667</v>
      </c>
    </row>
    <row r="22" ht="15">
      <c r="C22" s="6"/>
    </row>
    <row r="23" spans="2:5" ht="15">
      <c r="B23" s="1" t="s">
        <v>6</v>
      </c>
      <c r="C23" s="5">
        <f>($E$11*100%)/$C$8</f>
        <v>0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F16" sqref="F16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33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42</v>
      </c>
      <c r="C5" s="3">
        <v>144</v>
      </c>
    </row>
    <row r="6" spans="2:3" ht="15.75">
      <c r="B6" s="2" t="s">
        <v>0</v>
      </c>
      <c r="C6" s="7">
        <v>11</v>
      </c>
    </row>
    <row r="7" ht="15">
      <c r="C7" s="3"/>
    </row>
    <row r="8" spans="2:3" ht="15.75">
      <c r="B8" s="2" t="s">
        <v>1</v>
      </c>
      <c r="C8" s="3">
        <f>$C$5*$C$6</f>
        <v>1584</v>
      </c>
    </row>
    <row r="9" spans="2:5" ht="15.75">
      <c r="B9" s="2" t="s">
        <v>11</v>
      </c>
      <c r="C9" s="3">
        <f>$C$8-($E$9+$E$10+$E$11+$E$12)</f>
        <v>1476</v>
      </c>
      <c r="D9" s="4" t="s">
        <v>9</v>
      </c>
      <c r="E9" s="8">
        <v>0</v>
      </c>
    </row>
    <row r="10" spans="3:5" ht="15">
      <c r="C10" s="3"/>
      <c r="D10" s="4" t="s">
        <v>8</v>
      </c>
      <c r="E10" s="8">
        <v>96</v>
      </c>
    </row>
    <row r="11" spans="3:5" ht="15">
      <c r="C11" s="3"/>
      <c r="D11" s="4">
        <v>104</v>
      </c>
      <c r="E11" s="8">
        <v>0</v>
      </c>
    </row>
    <row r="12" spans="3:5" ht="15">
      <c r="C12" s="3"/>
      <c r="D12" s="4" t="s">
        <v>10</v>
      </c>
      <c r="E12" s="8">
        <v>12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0.9318181818181818</v>
      </c>
    </row>
    <row r="16" ht="15">
      <c r="C16" s="6"/>
    </row>
    <row r="17" spans="2:3" ht="15">
      <c r="B17" s="1" t="s">
        <v>3</v>
      </c>
      <c r="C17" s="5">
        <f>100%-$C$15</f>
        <v>0.06818181818181823</v>
      </c>
    </row>
    <row r="18" ht="15">
      <c r="C18" s="6"/>
    </row>
    <row r="19" spans="2:3" ht="15">
      <c r="B19" s="1" t="s">
        <v>5</v>
      </c>
      <c r="C19" s="5">
        <f>($E$10*100%)/$C$8</f>
        <v>0.06060606060606061</v>
      </c>
    </row>
    <row r="20" ht="15">
      <c r="C20" s="6"/>
    </row>
    <row r="21" spans="2:3" ht="15">
      <c r="B21" s="1" t="s">
        <v>4</v>
      </c>
      <c r="C21" s="5">
        <f>($E$9*100%)/$C$8</f>
        <v>0</v>
      </c>
    </row>
    <row r="22" ht="15">
      <c r="C22" s="6"/>
    </row>
    <row r="23" spans="2:5" ht="15">
      <c r="B23" s="1" t="s">
        <v>6</v>
      </c>
      <c r="C23" s="5">
        <f>($E$11*100%)/$C$8</f>
        <v>0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0.007575757575757576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E17" sqref="E17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35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42</v>
      </c>
      <c r="C5" s="3">
        <v>144</v>
      </c>
    </row>
    <row r="6" spans="2:3" ht="15.75">
      <c r="B6" s="2" t="s">
        <v>0</v>
      </c>
      <c r="C6" s="7">
        <v>9</v>
      </c>
    </row>
    <row r="7" ht="15">
      <c r="C7" s="3"/>
    </row>
    <row r="8" spans="2:3" ht="15.75">
      <c r="B8" s="2" t="s">
        <v>1</v>
      </c>
      <c r="C8" s="3">
        <f>$C$5*$C$6</f>
        <v>1296</v>
      </c>
    </row>
    <row r="9" spans="2:5" ht="15.75">
      <c r="B9" s="2" t="s">
        <v>11</v>
      </c>
      <c r="C9" s="3">
        <f>$C$8-($E$9+$E$10+$E$11+$E$12)</f>
        <v>1224</v>
      </c>
      <c r="D9" s="4" t="s">
        <v>9</v>
      </c>
      <c r="E9" s="8">
        <v>0</v>
      </c>
    </row>
    <row r="10" spans="3:5" ht="15">
      <c r="C10" s="3"/>
      <c r="D10" s="4" t="s">
        <v>8</v>
      </c>
      <c r="E10" s="8">
        <v>66</v>
      </c>
    </row>
    <row r="11" spans="3:5" ht="15">
      <c r="C11" s="3"/>
      <c r="D11" s="4">
        <v>104</v>
      </c>
      <c r="E11" s="8">
        <v>0</v>
      </c>
    </row>
    <row r="12" spans="3:5" ht="15">
      <c r="C12" s="3"/>
      <c r="D12" s="4" t="s">
        <v>10</v>
      </c>
      <c r="E12" s="8">
        <v>6</v>
      </c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0.9444444444444444</v>
      </c>
    </row>
    <row r="16" ht="15">
      <c r="C16" s="6"/>
    </row>
    <row r="17" spans="2:3" ht="15">
      <c r="B17" s="1" t="s">
        <v>3</v>
      </c>
      <c r="C17" s="5">
        <f>100%-$C$15</f>
        <v>0.05555555555555558</v>
      </c>
    </row>
    <row r="18" ht="15">
      <c r="C18" s="6"/>
    </row>
    <row r="19" spans="2:3" ht="15">
      <c r="B19" s="1" t="s">
        <v>5</v>
      </c>
      <c r="C19" s="5">
        <f>($E$10*100%)/$C$8</f>
        <v>0.05092592592592592</v>
      </c>
    </row>
    <row r="20" ht="15">
      <c r="C20" s="6"/>
    </row>
    <row r="21" spans="2:3" ht="15">
      <c r="B21" s="1" t="s">
        <v>4</v>
      </c>
      <c r="C21" s="5">
        <f>($E$9*100%)/$C$8</f>
        <v>0</v>
      </c>
    </row>
    <row r="22" ht="15">
      <c r="C22" s="6"/>
    </row>
    <row r="23" spans="2:5" ht="15">
      <c r="B23" s="1" t="s">
        <v>6</v>
      </c>
      <c r="C23" s="5">
        <f>($E$11*100%)/$C$8</f>
        <v>0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0.004629629629629629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25"/>
  <sheetViews>
    <sheetView zoomScalePageLayoutView="0" workbookViewId="0" topLeftCell="A2">
      <selection activeCell="E17" sqref="E17"/>
    </sheetView>
  </sheetViews>
  <sheetFormatPr defaultColWidth="9.140625" defaultRowHeight="15"/>
  <cols>
    <col min="2" max="2" width="35.140625" style="0" customWidth="1"/>
    <col min="3" max="3" width="10.28125" style="0" customWidth="1"/>
    <col min="5" max="5" width="10.57421875" style="0" customWidth="1"/>
  </cols>
  <sheetData>
    <row r="2" spans="2:6" ht="15">
      <c r="B2" s="22" t="s">
        <v>36</v>
      </c>
      <c r="C2" s="23"/>
      <c r="D2" s="23"/>
      <c r="E2" s="23"/>
      <c r="F2" s="24"/>
    </row>
    <row r="3" spans="2:6" ht="15">
      <c r="B3" s="25"/>
      <c r="C3" s="26"/>
      <c r="D3" s="26"/>
      <c r="E3" s="26"/>
      <c r="F3" s="27"/>
    </row>
    <row r="5" spans="2:3" ht="15.75">
      <c r="B5" s="2" t="s">
        <v>43</v>
      </c>
      <c r="C5" s="3">
        <v>144</v>
      </c>
    </row>
    <row r="6" spans="2:3" ht="15.75">
      <c r="B6" s="2" t="s">
        <v>0</v>
      </c>
      <c r="C6" s="7">
        <v>5</v>
      </c>
    </row>
    <row r="7" ht="15">
      <c r="C7" s="3"/>
    </row>
    <row r="8" spans="2:3" ht="15.75">
      <c r="B8" s="2" t="s">
        <v>1</v>
      </c>
      <c r="C8" s="3">
        <f>$C$5*$C$6</f>
        <v>720</v>
      </c>
    </row>
    <row r="9" spans="2:5" ht="15.75">
      <c r="B9" s="2" t="s">
        <v>11</v>
      </c>
      <c r="C9" s="3">
        <f>$C$8-($E$9+$E$10+$E$11+$E$12)</f>
        <v>630</v>
      </c>
      <c r="D9" s="4" t="s">
        <v>9</v>
      </c>
      <c r="E9" s="8">
        <v>18</v>
      </c>
    </row>
    <row r="10" spans="3:5" ht="15">
      <c r="C10" s="3"/>
      <c r="D10" s="4" t="s">
        <v>8</v>
      </c>
      <c r="E10" s="8">
        <v>36</v>
      </c>
    </row>
    <row r="11" spans="3:5" ht="15">
      <c r="C11" s="3"/>
      <c r="D11" s="4">
        <v>104</v>
      </c>
      <c r="E11" s="8">
        <v>36</v>
      </c>
    </row>
    <row r="12" spans="3:5" ht="15">
      <c r="C12" s="3"/>
      <c r="D12" s="4" t="s">
        <v>10</v>
      </c>
      <c r="E12" s="8"/>
    </row>
    <row r="13" ht="15">
      <c r="C13" s="3"/>
    </row>
    <row r="14" ht="15">
      <c r="C14" s="3"/>
    </row>
    <row r="15" spans="2:3" ht="15">
      <c r="B15" s="1" t="s">
        <v>2</v>
      </c>
      <c r="C15" s="5">
        <f>($C$9*100%)/$C$8</f>
        <v>0.875</v>
      </c>
    </row>
    <row r="16" ht="15">
      <c r="C16" s="6"/>
    </row>
    <row r="17" spans="2:3" ht="15">
      <c r="B17" s="1" t="s">
        <v>3</v>
      </c>
      <c r="C17" s="5">
        <f>100%-$C$15</f>
        <v>0.125</v>
      </c>
    </row>
    <row r="18" ht="15">
      <c r="C18" s="6"/>
    </row>
    <row r="19" spans="2:3" ht="15">
      <c r="B19" s="1" t="s">
        <v>5</v>
      </c>
      <c r="C19" s="5">
        <f>($E$10*100%)/$C$8</f>
        <v>0.05</v>
      </c>
    </row>
    <row r="20" ht="15">
      <c r="C20" s="6"/>
    </row>
    <row r="21" spans="2:3" ht="15">
      <c r="B21" s="1" t="s">
        <v>4</v>
      </c>
      <c r="C21" s="5">
        <f>($E$9*100%)/$C$8</f>
        <v>0.025</v>
      </c>
    </row>
    <row r="22" ht="15">
      <c r="C22" s="6"/>
    </row>
    <row r="23" spans="2:5" ht="15">
      <c r="B23" s="1" t="s">
        <v>6</v>
      </c>
      <c r="C23" s="5">
        <f>($E$11*100%)/$C$8</f>
        <v>0.05</v>
      </c>
      <c r="E23" s="1" t="str">
        <f>IF($C$19+$C$21+$C$23+$C$25=$C$17,"OK","Errore")</f>
        <v>OK</v>
      </c>
    </row>
    <row r="24" ht="15">
      <c r="C24" s="6"/>
    </row>
    <row r="25" spans="2:3" ht="15">
      <c r="B25" s="1" t="s">
        <v>7</v>
      </c>
      <c r="C25" s="5">
        <f>($E$12*100%)/$C$8</f>
        <v>0</v>
      </c>
    </row>
  </sheetData>
  <sheetProtection formatCells="0" formatColumns="0"/>
  <mergeCells count="1">
    <mergeCell ref="B2:F3"/>
  </mergeCells>
  <conditionalFormatting sqref="E23">
    <cfRule type="expression" priority="1" dxfId="1" stopIfTrue="1">
      <formula>NOT(ISERROR(SEARCH("Errore",E23)))</formula>
    </cfRule>
    <cfRule type="cellIs" priority="2" dxfId="0" operator="equal" stopIfTrue="1">
      <formula>"Ok"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Falcone Flavia</cp:lastModifiedBy>
  <cp:lastPrinted>2013-08-23T09:42:39Z</cp:lastPrinted>
  <dcterms:created xsi:type="dcterms:W3CDTF">2013-07-04T10:27:46Z</dcterms:created>
  <dcterms:modified xsi:type="dcterms:W3CDTF">2014-03-24T12:54:24Z</dcterms:modified>
  <cp:category/>
  <cp:version/>
  <cp:contentType/>
  <cp:contentStatus/>
</cp:coreProperties>
</file>